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c\OneDrive\Documentos\Macroeconomia\"/>
    </mc:Choice>
  </mc:AlternateContent>
  <bookViews>
    <workbookView xWindow="0" yWindow="0" windowWidth="22800" windowHeight="9225" activeTab="2"/>
  </bookViews>
  <sheets>
    <sheet name="Planteo Ejercicio" sheetId="1" r:id="rId1"/>
    <sheet name="Res. a)" sheetId="2" r:id="rId2"/>
    <sheet name="Res. a) cont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6" l="1"/>
  <c r="J40" i="6"/>
  <c r="I40" i="6"/>
  <c r="H40" i="6"/>
  <c r="G40" i="6"/>
  <c r="F40" i="6"/>
  <c r="E40" i="6"/>
  <c r="K39" i="6"/>
  <c r="J39" i="6"/>
  <c r="I39" i="6"/>
  <c r="H39" i="6"/>
  <c r="G39" i="6"/>
  <c r="F39" i="6"/>
  <c r="E39" i="6"/>
  <c r="D40" i="6"/>
  <c r="D39" i="6"/>
  <c r="E38" i="6"/>
  <c r="F38" i="6"/>
  <c r="G38" i="6"/>
  <c r="H38" i="6"/>
  <c r="I38" i="6"/>
  <c r="J38" i="6"/>
  <c r="K38" i="6"/>
  <c r="D38" i="6"/>
  <c r="E37" i="6"/>
  <c r="F37" i="6"/>
  <c r="G37" i="6"/>
  <c r="H37" i="6"/>
  <c r="I37" i="6"/>
  <c r="J37" i="6"/>
  <c r="K37" i="6"/>
  <c r="D37" i="6"/>
  <c r="E36" i="6"/>
  <c r="F36" i="6"/>
  <c r="G36" i="6"/>
  <c r="H36" i="6"/>
  <c r="I36" i="6"/>
  <c r="J36" i="6"/>
  <c r="K36" i="6"/>
  <c r="D36" i="6"/>
  <c r="E35" i="6"/>
  <c r="F35" i="6"/>
  <c r="G35" i="6"/>
  <c r="H35" i="6"/>
  <c r="I35" i="6"/>
  <c r="J35" i="6"/>
  <c r="K35" i="6"/>
  <c r="D35" i="6"/>
  <c r="J24" i="6"/>
  <c r="J25" i="6"/>
  <c r="J26" i="6"/>
  <c r="J27" i="6"/>
  <c r="J28" i="6"/>
  <c r="J23" i="6"/>
  <c r="I24" i="6"/>
  <c r="I23" i="6"/>
  <c r="G27" i="6"/>
  <c r="G26" i="6"/>
  <c r="G24" i="6"/>
  <c r="G23" i="6"/>
  <c r="G36" i="2"/>
  <c r="G39" i="2"/>
  <c r="G38" i="2"/>
  <c r="G37" i="2"/>
  <c r="G35" i="2"/>
  <c r="G34" i="2"/>
  <c r="F39" i="2"/>
  <c r="E39" i="2"/>
  <c r="F38" i="2"/>
  <c r="F37" i="2"/>
  <c r="F36" i="2"/>
  <c r="F35" i="2"/>
  <c r="F34" i="2"/>
  <c r="E38" i="2"/>
  <c r="E37" i="2"/>
  <c r="E35" i="2"/>
  <c r="E36" i="2"/>
  <c r="E34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<sst xmlns="http://schemas.openxmlformats.org/spreadsheetml/2006/main" count="156" uniqueCount="61">
  <si>
    <t>MACROECONOMIA - FACULTAD DE CS ECONOMICAS Y JURIDICAS DE LA UNLPam</t>
  </si>
  <si>
    <t>Total</t>
  </si>
  <si>
    <t>sector que compra</t>
  </si>
  <si>
    <t>sector que vende</t>
  </si>
  <si>
    <t>Sub Total</t>
  </si>
  <si>
    <t>Total General</t>
  </si>
  <si>
    <t>Utilizacion Intermedia</t>
  </si>
  <si>
    <t>Consumo</t>
  </si>
  <si>
    <t>Inversion</t>
  </si>
  <si>
    <t>Demanda Final</t>
  </si>
  <si>
    <t>Prod</t>
  </si>
  <si>
    <t xml:space="preserve">A continuación se da una serie de datos correspondientes a una economia dividida en 2 sectores de demanda intermedia y tres sectores de demanda final. </t>
  </si>
  <si>
    <t>Los secctores de insumos estan, a su vez, divididos en tres filas - una para cada sector productivo y una correspondiente a importaciones</t>
  </si>
  <si>
    <t>y un único sector de valor agregado.</t>
  </si>
  <si>
    <t>El Sector 1 produce en el periodo por un valor de $100  y exporta el 40%</t>
  </si>
  <si>
    <t>El Sector 2 importa, para utilizar en su producción, por $ 80.</t>
  </si>
  <si>
    <t>El valor agregado del Sector 1 es de $ 60.</t>
  </si>
  <si>
    <t>Para el consumo, del Gobierno y de las Familias, se destinan $ 30 y $ 60 de la producción de los Sectores 1 y 2, respectivamente.</t>
  </si>
  <si>
    <t>El Sector 1 utiliza insumos del propio sector por valor de $ 10 e insumos del Sector 2 por valor de $ 20.</t>
  </si>
  <si>
    <t>El Sector 2 utiliza $ 20 de insumos provenientes del Sector 1 y genera valor agregado por $ 40.</t>
  </si>
  <si>
    <t>La producción total del Sector 2 es de $ 200.</t>
  </si>
  <si>
    <t>Para uso intermedio se importa, en total, por valor de $ 90.</t>
  </si>
  <si>
    <t>El total de la demanda intermedia de bienes nacionales es de $ 110.</t>
  </si>
  <si>
    <t>De la producción industrial se exporta por $ 30.</t>
  </si>
  <si>
    <t>El valor de la inversión bruta interna del período es de $ 30.</t>
  </si>
  <si>
    <t>El Gobierno General paga sueldos y salarios por $ 105.</t>
  </si>
  <si>
    <t>Construye la matriz de insumo–producto</t>
  </si>
  <si>
    <t>Expo</t>
  </si>
  <si>
    <t>sector 1</t>
  </si>
  <si>
    <t>sector 2</t>
  </si>
  <si>
    <t>Importaciones</t>
  </si>
  <si>
    <t>Valor Agregado Bruto</t>
  </si>
  <si>
    <t>1.-            40</t>
  </si>
  <si>
    <t>2.-           80</t>
  </si>
  <si>
    <t>3.-           60</t>
  </si>
  <si>
    <t>4.-      30</t>
  </si>
  <si>
    <t>4.-      60</t>
  </si>
  <si>
    <t>5.-     10</t>
  </si>
  <si>
    <t>5.-     20</t>
  </si>
  <si>
    <t>6.-       20</t>
  </si>
  <si>
    <t>6.-       40</t>
  </si>
  <si>
    <t>7.-           200</t>
  </si>
  <si>
    <t>1.-          100</t>
  </si>
  <si>
    <t>8.-      90</t>
  </si>
  <si>
    <t>9.-    110</t>
  </si>
  <si>
    <t>10.-         30</t>
  </si>
  <si>
    <t>11.-   30</t>
  </si>
  <si>
    <t>12.-     105</t>
  </si>
  <si>
    <t>Completamos lo que falta</t>
  </si>
  <si>
    <t>Matriz Insumo Producto</t>
  </si>
  <si>
    <t>Matriz Coeficientes de Reparto</t>
  </si>
  <si>
    <t>Matriz Coeficientes de Mercado o Matriz de distribucion</t>
  </si>
  <si>
    <t>construye la Matriz de Coeficientes Tecnicos</t>
  </si>
  <si>
    <t>muestra la relacion entre las compras de cada</t>
  </si>
  <si>
    <t>sector de demanda final a los sectores</t>
  </si>
  <si>
    <t xml:space="preserve">productivos i y el total de ese sector de </t>
  </si>
  <si>
    <t>demanda final</t>
  </si>
  <si>
    <t>El coeficiente de reparto de la demanda final</t>
  </si>
  <si>
    <t>los coeficientes de mercado o de distribucion, muestran, en sentido horizontal, la estructura de distribucion de las ventas.</t>
  </si>
  <si>
    <t xml:space="preserve">esta relacion expresa que las ventas de un sector cualquiera i a los restantes sectores dependen, en forma directamente proporcional, del nivel de produccion de sector vendedor. </t>
  </si>
  <si>
    <t>EJERCICIO N° 20 - MATRIZ INSUMO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</si>
</sst>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0" xfId="0" applyFill="1" applyBorder="1"/>
    <xf numFmtId="0" fontId="0" fillId="2" borderId="6" xfId="0" applyFill="1" applyBorder="1"/>
    <xf numFmtId="0" fontId="0" fillId="2" borderId="10" xfId="0" applyFill="1" applyBorder="1"/>
    <xf numFmtId="0" fontId="2" fillId="0" borderId="0" xfId="0" applyFont="1"/>
    <xf numFmtId="0" fontId="2" fillId="2" borderId="8" xfId="0" applyFont="1" applyFill="1" applyBorder="1"/>
    <xf numFmtId="0" fontId="2" fillId="0" borderId="0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0" fontId="2" fillId="3" borderId="8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Fill="1" applyBorder="1"/>
    <xf numFmtId="0" fontId="3" fillId="2" borderId="10" xfId="0" applyFont="1" applyFill="1" applyBorder="1"/>
    <xf numFmtId="0" fontId="0" fillId="3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4" fillId="0" borderId="0" xfId="0" applyFont="1"/>
    <xf numFmtId="0" fontId="2" fillId="2" borderId="6" xfId="0" applyFont="1" applyFill="1" applyBorder="1"/>
    <xf numFmtId="0" fontId="2" fillId="3" borderId="6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0" fillId="2" borderId="9" xfId="0" applyFill="1" applyBorder="1"/>
    <xf numFmtId="164" fontId="2" fillId="2" borderId="6" xfId="0" applyNumberFormat="1" applyFont="1" applyFill="1" applyBorder="1"/>
    <xf numFmtId="164" fontId="2" fillId="3" borderId="6" xfId="0" applyNumberFormat="1" applyFont="1" applyFill="1" applyBorder="1"/>
    <xf numFmtId="165" fontId="2" fillId="2" borderId="10" xfId="0" applyNumberFormat="1" applyFont="1" applyFill="1" applyBorder="1"/>
    <xf numFmtId="165" fontId="0" fillId="2" borderId="10" xfId="0" applyNumberFormat="1" applyFill="1" applyBorder="1"/>
    <xf numFmtId="165" fontId="2" fillId="3" borderId="10" xfId="0" applyNumberFormat="1" applyFont="1" applyFill="1" applyBorder="1"/>
    <xf numFmtId="166" fontId="2" fillId="2" borderId="11" xfId="0" applyNumberFormat="1" applyFont="1" applyFill="1" applyBorder="1"/>
    <xf numFmtId="164" fontId="2" fillId="0" borderId="2" xfId="0" applyNumberFormat="1" applyFont="1" applyBorder="1"/>
    <xf numFmtId="165" fontId="3" fillId="0" borderId="14" xfId="0" applyNumberFormat="1" applyFont="1" applyBorder="1"/>
    <xf numFmtId="164" fontId="2" fillId="0" borderId="4" xfId="0" applyNumberFormat="1" applyFont="1" applyBorder="1"/>
    <xf numFmtId="165" fontId="2" fillId="0" borderId="0" xfId="0" applyNumberFormat="1" applyFont="1" applyBorder="1"/>
    <xf numFmtId="165" fontId="0" fillId="0" borderId="0" xfId="0" applyNumberFormat="1" applyBorder="1"/>
    <xf numFmtId="166" fontId="2" fillId="2" borderId="1" xfId="0" applyNumberFormat="1" applyFont="1" applyFill="1" applyBorder="1"/>
    <xf numFmtId="165" fontId="3" fillId="2" borderId="1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9</xdr:row>
      <xdr:rowOff>19050</xdr:rowOff>
    </xdr:from>
    <xdr:to>
      <xdr:col>1</xdr:col>
      <xdr:colOff>721994</xdr:colOff>
      <xdr:row>12</xdr:row>
      <xdr:rowOff>0</xdr:rowOff>
    </xdr:to>
    <xdr:sp macro="" textlink="">
      <xdr:nvSpPr>
        <xdr:cNvPr id="5" name="Left Brace 4"/>
        <xdr:cNvSpPr/>
      </xdr:nvSpPr>
      <xdr:spPr>
        <a:xfrm>
          <a:off x="1438275" y="1733550"/>
          <a:ext cx="45719" cy="733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695325</xdr:colOff>
      <xdr:row>6</xdr:row>
      <xdr:rowOff>161925</xdr:rowOff>
    </xdr:from>
    <xdr:to>
      <xdr:col>6</xdr:col>
      <xdr:colOff>704851</xdr:colOff>
      <xdr:row>9</xdr:row>
      <xdr:rowOff>0</xdr:rowOff>
    </xdr:to>
    <xdr:cxnSp macro="">
      <xdr:nvCxnSpPr>
        <xdr:cNvPr id="7" name="Straight Arrow Connector 6"/>
        <xdr:cNvCxnSpPr/>
      </xdr:nvCxnSpPr>
      <xdr:spPr>
        <a:xfrm>
          <a:off x="5857875" y="1304925"/>
          <a:ext cx="9526" cy="4191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695325</xdr:colOff>
      <xdr:row>18</xdr:row>
      <xdr:rowOff>161925</xdr:rowOff>
    </xdr:from>
    <xdr:to>
      <xdr:col>6</xdr:col>
      <xdr:colOff>704851</xdr:colOff>
      <xdr:row>21</xdr:row>
      <xdr:rowOff>0</xdr:rowOff>
    </xdr:to>
    <xdr:cxnSp macro="">
      <xdr:nvCxnSpPr>
        <xdr:cNvPr id="9" name="Straight Arrow Connector 8"/>
        <xdr:cNvCxnSpPr/>
      </xdr:nvCxnSpPr>
      <xdr:spPr>
        <a:xfrm>
          <a:off x="5857875" y="1304925"/>
          <a:ext cx="9526" cy="4191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1"/>
  <sheetViews>
    <sheetView showGridLines="0" zoomScaleNormal="100" workbookViewId="0">
      <selection activeCell="B4" sqref="B4"/>
    </sheetView>
  </sheetViews>
  <sheetFormatPr defaultColWidth="11.42578125" defaultRowHeight="15" x14ac:dyDescent="0.25"/>
  <cols>
    <col min="5" max="5" width="11.85546875" bestFit="1" customWidth="1"/>
    <col min="6" max="6" width="21.7109375" bestFit="1" customWidth="1"/>
    <col min="7" max="7" width="8.85546875" bestFit="1" customWidth="1"/>
    <col min="8" max="8" width="12.140625" customWidth="1"/>
  </cols>
  <sheetData>
    <row r="3" spans="2:3" x14ac:dyDescent="0.25">
      <c r="B3" s="1" t="s">
        <v>60</v>
      </c>
    </row>
    <row r="4" spans="2:3" x14ac:dyDescent="0.25">
      <c r="B4" s="1" t="s">
        <v>0</v>
      </c>
    </row>
    <row r="5" spans="2:3" x14ac:dyDescent="0.25">
      <c r="B5" s="1"/>
    </row>
    <row r="6" spans="2:3" x14ac:dyDescent="0.25">
      <c r="B6" s="1" t="s">
        <v>11</v>
      </c>
    </row>
    <row r="7" spans="2:3" x14ac:dyDescent="0.25">
      <c r="B7" s="1" t="s">
        <v>12</v>
      </c>
    </row>
    <row r="8" spans="2:3" x14ac:dyDescent="0.25">
      <c r="B8" s="1" t="s">
        <v>13</v>
      </c>
    </row>
    <row r="9" spans="2:3" x14ac:dyDescent="0.25">
      <c r="B9" s="1">
        <v>1</v>
      </c>
      <c r="C9" t="s">
        <v>14</v>
      </c>
    </row>
    <row r="10" spans="2:3" x14ac:dyDescent="0.25">
      <c r="B10" s="1">
        <f>+B9+1</f>
        <v>2</v>
      </c>
      <c r="C10" t="s">
        <v>15</v>
      </c>
    </row>
    <row r="11" spans="2:3" x14ac:dyDescent="0.25">
      <c r="B11" s="1">
        <f t="shared" ref="B11:B20" si="0">+B10+1</f>
        <v>3</v>
      </c>
      <c r="C11" t="s">
        <v>16</v>
      </c>
    </row>
    <row r="12" spans="2:3" x14ac:dyDescent="0.25">
      <c r="B12" s="1">
        <f t="shared" si="0"/>
        <v>4</v>
      </c>
      <c r="C12" t="s">
        <v>17</v>
      </c>
    </row>
    <row r="13" spans="2:3" x14ac:dyDescent="0.25">
      <c r="B13" s="1">
        <f t="shared" si="0"/>
        <v>5</v>
      </c>
      <c r="C13" t="s">
        <v>18</v>
      </c>
    </row>
    <row r="14" spans="2:3" x14ac:dyDescent="0.25">
      <c r="B14" s="1">
        <f t="shared" si="0"/>
        <v>6</v>
      </c>
      <c r="C14" t="s">
        <v>19</v>
      </c>
    </row>
    <row r="15" spans="2:3" x14ac:dyDescent="0.25">
      <c r="B15" s="1">
        <f t="shared" si="0"/>
        <v>7</v>
      </c>
      <c r="C15" t="s">
        <v>20</v>
      </c>
    </row>
    <row r="16" spans="2:3" x14ac:dyDescent="0.25">
      <c r="B16" s="1">
        <f t="shared" si="0"/>
        <v>8</v>
      </c>
      <c r="C16" t="s">
        <v>21</v>
      </c>
    </row>
    <row r="17" spans="2:3" x14ac:dyDescent="0.25">
      <c r="B17" s="1">
        <f t="shared" si="0"/>
        <v>9</v>
      </c>
      <c r="C17" t="s">
        <v>22</v>
      </c>
    </row>
    <row r="18" spans="2:3" x14ac:dyDescent="0.25">
      <c r="B18" s="1">
        <f t="shared" si="0"/>
        <v>10</v>
      </c>
      <c r="C18" t="s">
        <v>23</v>
      </c>
    </row>
    <row r="19" spans="2:3" x14ac:dyDescent="0.25">
      <c r="B19" s="1">
        <f t="shared" si="0"/>
        <v>11</v>
      </c>
      <c r="C19" t="s">
        <v>24</v>
      </c>
    </row>
    <row r="20" spans="2:3" x14ac:dyDescent="0.25">
      <c r="B20" s="1">
        <f t="shared" si="0"/>
        <v>12</v>
      </c>
      <c r="C20" t="s">
        <v>25</v>
      </c>
    </row>
    <row r="21" spans="2:3" x14ac:dyDescent="0.25">
      <c r="B2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9"/>
  <sheetViews>
    <sheetView topLeftCell="B1" workbookViewId="0">
      <selection activeCell="C4" sqref="C4"/>
    </sheetView>
  </sheetViews>
  <sheetFormatPr defaultColWidth="11.42578125" defaultRowHeight="15" x14ac:dyDescent="0.25"/>
  <cols>
    <col min="3" max="3" width="17.28515625" customWidth="1"/>
    <col min="4" max="4" width="13.5703125" customWidth="1"/>
    <col min="5" max="5" width="12.28515625" customWidth="1"/>
    <col min="8" max="8" width="9.28515625" bestFit="1" customWidth="1"/>
    <col min="12" max="12" width="15.85546875" customWidth="1"/>
  </cols>
  <sheetData>
    <row r="3" spans="3:12" x14ac:dyDescent="0.25">
      <c r="C3" s="1" t="s">
        <v>60</v>
      </c>
      <c r="D3" s="1"/>
    </row>
    <row r="4" spans="3:12" x14ac:dyDescent="0.25">
      <c r="C4" s="1" t="s">
        <v>0</v>
      </c>
      <c r="D4" s="1"/>
    </row>
    <row r="6" spans="3:12" x14ac:dyDescent="0.25">
      <c r="C6" s="1" t="s">
        <v>26</v>
      </c>
      <c r="D6" s="1"/>
    </row>
    <row r="7" spans="3:12" x14ac:dyDescent="0.25">
      <c r="G7" t="s">
        <v>44</v>
      </c>
    </row>
    <row r="8" spans="3:12" x14ac:dyDescent="0.25">
      <c r="C8" s="80" t="s">
        <v>2</v>
      </c>
      <c r="D8" s="81"/>
      <c r="E8" s="79" t="s">
        <v>6</v>
      </c>
      <c r="F8" s="79"/>
      <c r="G8" s="79"/>
      <c r="H8" s="79" t="s">
        <v>9</v>
      </c>
      <c r="I8" s="79"/>
      <c r="J8" s="79"/>
      <c r="K8" s="80"/>
      <c r="L8" s="3" t="s">
        <v>10</v>
      </c>
    </row>
    <row r="9" spans="3:12" ht="15.75" thickBot="1" x14ac:dyDescent="0.3">
      <c r="C9" s="80" t="s">
        <v>3</v>
      </c>
      <c r="D9" s="81"/>
      <c r="E9" s="4">
        <v>1</v>
      </c>
      <c r="F9" s="4">
        <v>2</v>
      </c>
      <c r="G9" s="29" t="s">
        <v>4</v>
      </c>
      <c r="H9" s="6" t="s">
        <v>7</v>
      </c>
      <c r="I9" s="5" t="s">
        <v>8</v>
      </c>
      <c r="J9" s="5" t="s">
        <v>27</v>
      </c>
      <c r="K9" s="8" t="s">
        <v>1</v>
      </c>
      <c r="L9" s="7" t="s">
        <v>1</v>
      </c>
    </row>
    <row r="10" spans="3:12" x14ac:dyDescent="0.25">
      <c r="C10" s="83" t="s">
        <v>28</v>
      </c>
      <c r="D10" s="84"/>
      <c r="E10" t="s">
        <v>37</v>
      </c>
      <c r="F10" s="25" t="s">
        <v>38</v>
      </c>
      <c r="G10" s="30"/>
      <c r="H10" s="2" t="s">
        <v>35</v>
      </c>
      <c r="I10" s="19"/>
      <c r="J10" s="26" t="s">
        <v>32</v>
      </c>
      <c r="K10" s="9"/>
      <c r="L10" s="11" t="s">
        <v>42</v>
      </c>
    </row>
    <row r="11" spans="3:12" ht="15.75" thickBot="1" x14ac:dyDescent="0.3">
      <c r="C11" s="85" t="s">
        <v>29</v>
      </c>
      <c r="D11" s="86"/>
      <c r="E11" t="s">
        <v>39</v>
      </c>
      <c r="G11" s="31"/>
      <c r="H11" s="2" t="s">
        <v>36</v>
      </c>
      <c r="I11" s="19"/>
      <c r="J11" s="26" t="s">
        <v>45</v>
      </c>
      <c r="K11" s="9"/>
      <c r="L11" s="11" t="s">
        <v>41</v>
      </c>
    </row>
    <row r="12" spans="3:12" x14ac:dyDescent="0.25">
      <c r="C12" s="85" t="s">
        <v>30</v>
      </c>
      <c r="D12" s="86"/>
      <c r="F12" t="s">
        <v>33</v>
      </c>
      <c r="G12" s="9" t="s">
        <v>43</v>
      </c>
      <c r="H12" s="17"/>
      <c r="K12" s="9"/>
      <c r="L12" s="11"/>
    </row>
    <row r="13" spans="3:12" x14ac:dyDescent="0.25">
      <c r="C13" s="82" t="s">
        <v>4</v>
      </c>
      <c r="D13" s="82"/>
      <c r="E13" s="15"/>
      <c r="F13" s="16"/>
      <c r="G13" s="10"/>
      <c r="H13" s="15"/>
      <c r="I13" s="16" t="s">
        <v>46</v>
      </c>
      <c r="J13" s="16"/>
      <c r="K13" s="10"/>
      <c r="L13" s="10"/>
    </row>
    <row r="14" spans="3:12" x14ac:dyDescent="0.25">
      <c r="C14" s="82" t="s">
        <v>31</v>
      </c>
      <c r="D14" s="82"/>
      <c r="E14" s="15" t="s">
        <v>34</v>
      </c>
      <c r="F14" s="16" t="s">
        <v>40</v>
      </c>
      <c r="G14" s="10"/>
      <c r="H14" s="27" t="s">
        <v>47</v>
      </c>
      <c r="I14" s="21"/>
      <c r="J14" s="21"/>
      <c r="K14" s="20"/>
      <c r="L14" s="20"/>
    </row>
    <row r="15" spans="3:12" x14ac:dyDescent="0.25">
      <c r="C15" s="79" t="s">
        <v>5</v>
      </c>
      <c r="D15" s="79"/>
      <c r="E15" s="13"/>
      <c r="F15" s="14"/>
      <c r="G15" s="12"/>
      <c r="H15" s="23"/>
      <c r="I15" s="23"/>
      <c r="J15" s="23"/>
      <c r="K15" s="24"/>
      <c r="L15" s="24"/>
    </row>
    <row r="18" spans="3:12" x14ac:dyDescent="0.25">
      <c r="C18" t="s">
        <v>48</v>
      </c>
    </row>
    <row r="19" spans="3:12" x14ac:dyDescent="0.25">
      <c r="G19" t="s">
        <v>44</v>
      </c>
    </row>
    <row r="20" spans="3:12" x14ac:dyDescent="0.25">
      <c r="C20" s="80" t="s">
        <v>2</v>
      </c>
      <c r="D20" s="81"/>
      <c r="E20" s="79" t="s">
        <v>6</v>
      </c>
      <c r="F20" s="79"/>
      <c r="G20" s="79"/>
      <c r="H20" s="79" t="s">
        <v>9</v>
      </c>
      <c r="I20" s="79"/>
      <c r="J20" s="79"/>
      <c r="K20" s="80"/>
      <c r="L20" s="3" t="s">
        <v>10</v>
      </c>
    </row>
    <row r="21" spans="3:12" ht="15.75" thickBot="1" x14ac:dyDescent="0.3">
      <c r="C21" s="80" t="s">
        <v>3</v>
      </c>
      <c r="D21" s="81"/>
      <c r="E21" s="4">
        <v>1</v>
      </c>
      <c r="F21" s="4">
        <v>2</v>
      </c>
      <c r="G21" s="29" t="s">
        <v>4</v>
      </c>
      <c r="H21" s="28" t="s">
        <v>7</v>
      </c>
      <c r="I21" s="5" t="s">
        <v>8</v>
      </c>
      <c r="J21" s="5" t="s">
        <v>27</v>
      </c>
      <c r="K21" s="8" t="s">
        <v>1</v>
      </c>
      <c r="L21" s="7" t="s">
        <v>1</v>
      </c>
    </row>
    <row r="22" spans="3:12" x14ac:dyDescent="0.25">
      <c r="C22" s="83" t="s">
        <v>28</v>
      </c>
      <c r="D22" s="84"/>
      <c r="E22" t="s">
        <v>37</v>
      </c>
      <c r="F22" s="25" t="s">
        <v>38</v>
      </c>
      <c r="G22" s="32">
        <v>30</v>
      </c>
      <c r="H22" s="2" t="s">
        <v>35</v>
      </c>
      <c r="I22" s="19">
        <v>0</v>
      </c>
      <c r="J22" s="26" t="s">
        <v>32</v>
      </c>
      <c r="K22" s="18">
        <v>70</v>
      </c>
      <c r="L22" s="11" t="s">
        <v>42</v>
      </c>
    </row>
    <row r="23" spans="3:12" ht="15.75" thickBot="1" x14ac:dyDescent="0.3">
      <c r="C23" s="85" t="s">
        <v>29</v>
      </c>
      <c r="D23" s="86"/>
      <c r="E23" t="s">
        <v>39</v>
      </c>
      <c r="F23" s="17">
        <v>60</v>
      </c>
      <c r="G23" s="33">
        <v>80</v>
      </c>
      <c r="H23" s="2" t="s">
        <v>36</v>
      </c>
      <c r="I23" s="19">
        <v>30</v>
      </c>
      <c r="J23" s="26" t="s">
        <v>45</v>
      </c>
      <c r="K23" s="18">
        <v>120</v>
      </c>
      <c r="L23" s="11" t="s">
        <v>41</v>
      </c>
    </row>
    <row r="24" spans="3:12" x14ac:dyDescent="0.25">
      <c r="C24" s="85" t="s">
        <v>30</v>
      </c>
      <c r="D24" s="86"/>
      <c r="E24" s="17">
        <v>10</v>
      </c>
      <c r="F24" t="s">
        <v>33</v>
      </c>
      <c r="G24" s="9" t="s">
        <v>43</v>
      </c>
      <c r="H24" s="17">
        <v>0</v>
      </c>
      <c r="I24" s="17">
        <v>0</v>
      </c>
      <c r="J24" s="17">
        <v>0</v>
      </c>
      <c r="K24" s="18">
        <v>0</v>
      </c>
      <c r="L24" s="22">
        <v>90</v>
      </c>
    </row>
    <row r="25" spans="3:12" x14ac:dyDescent="0.25">
      <c r="C25" s="82" t="s">
        <v>4</v>
      </c>
      <c r="D25" s="82"/>
      <c r="E25" s="35">
        <v>40</v>
      </c>
      <c r="F25" s="21">
        <v>160</v>
      </c>
      <c r="G25" s="20">
        <v>200</v>
      </c>
      <c r="H25" s="35">
        <v>90</v>
      </c>
      <c r="I25" s="16" t="s">
        <v>46</v>
      </c>
      <c r="J25" s="21">
        <v>70</v>
      </c>
      <c r="K25" s="20">
        <v>190</v>
      </c>
      <c r="L25" s="20">
        <v>390</v>
      </c>
    </row>
    <row r="26" spans="3:12" x14ac:dyDescent="0.25">
      <c r="C26" s="82" t="s">
        <v>31</v>
      </c>
      <c r="D26" s="82"/>
      <c r="E26" s="15" t="s">
        <v>34</v>
      </c>
      <c r="F26" s="16" t="s">
        <v>40</v>
      </c>
      <c r="G26" s="20">
        <v>100</v>
      </c>
      <c r="H26" s="27" t="s">
        <v>47</v>
      </c>
      <c r="I26" s="21">
        <v>0</v>
      </c>
      <c r="J26" s="21">
        <v>0</v>
      </c>
      <c r="K26" s="20">
        <v>105</v>
      </c>
      <c r="L26" s="20">
        <v>205</v>
      </c>
    </row>
    <row r="27" spans="3:12" x14ac:dyDescent="0.25">
      <c r="C27" s="79" t="s">
        <v>5</v>
      </c>
      <c r="D27" s="79"/>
      <c r="E27" s="36">
        <v>100</v>
      </c>
      <c r="F27" s="23">
        <v>200</v>
      </c>
      <c r="G27" s="24">
        <v>300</v>
      </c>
      <c r="H27" s="23">
        <v>195</v>
      </c>
      <c r="I27" s="23">
        <v>30</v>
      </c>
      <c r="J27" s="23">
        <v>70</v>
      </c>
      <c r="K27" s="24">
        <v>295</v>
      </c>
      <c r="L27" s="24">
        <v>595</v>
      </c>
    </row>
    <row r="30" spans="3:12" x14ac:dyDescent="0.25">
      <c r="C30" s="1" t="s">
        <v>52</v>
      </c>
    </row>
    <row r="32" spans="3:12" x14ac:dyDescent="0.25">
      <c r="C32" s="80" t="s">
        <v>2</v>
      </c>
      <c r="D32" s="81"/>
      <c r="E32" s="79"/>
      <c r="F32" s="79"/>
      <c r="G32" s="79"/>
    </row>
    <row r="33" spans="3:7" x14ac:dyDescent="0.25">
      <c r="C33" s="80" t="s">
        <v>3</v>
      </c>
      <c r="D33" s="81"/>
      <c r="E33" s="4">
        <v>1</v>
      </c>
      <c r="F33" s="4">
        <v>2</v>
      </c>
      <c r="G33" s="29" t="s">
        <v>1</v>
      </c>
    </row>
    <row r="34" spans="3:7" x14ac:dyDescent="0.25">
      <c r="C34" s="83" t="s">
        <v>28</v>
      </c>
      <c r="D34" s="84"/>
      <c r="E34" s="46">
        <f>10/$E$27</f>
        <v>0.1</v>
      </c>
      <c r="F34" s="47">
        <f>20/200</f>
        <v>0.1</v>
      </c>
      <c r="G34" s="45">
        <f>+G22/$G$27</f>
        <v>0.1</v>
      </c>
    </row>
    <row r="35" spans="3:7" x14ac:dyDescent="0.25">
      <c r="C35" s="85" t="s">
        <v>29</v>
      </c>
      <c r="D35" s="86"/>
      <c r="E35" s="48">
        <f>20/$E$27</f>
        <v>0.2</v>
      </c>
      <c r="F35" s="49">
        <f>+F23/F27</f>
        <v>0.3</v>
      </c>
      <c r="G35" s="45">
        <f t="shared" ref="G35:G39" si="0">+G23/$G$27</f>
        <v>0.26666666666666666</v>
      </c>
    </row>
    <row r="36" spans="3:7" x14ac:dyDescent="0.25">
      <c r="C36" s="85" t="s">
        <v>30</v>
      </c>
      <c r="D36" s="86"/>
      <c r="E36" s="48">
        <f t="shared" ref="E36" si="1">10/$E$27</f>
        <v>0.1</v>
      </c>
      <c r="F36" s="50">
        <f>80/F27</f>
        <v>0.4</v>
      </c>
      <c r="G36" s="45">
        <f>90/$G$27</f>
        <v>0.3</v>
      </c>
    </row>
    <row r="37" spans="3:7" x14ac:dyDescent="0.25">
      <c r="C37" s="82" t="s">
        <v>4</v>
      </c>
      <c r="D37" s="82"/>
      <c r="E37" s="40">
        <f>40/$E$27</f>
        <v>0.4</v>
      </c>
      <c r="F37" s="42">
        <f>+F25/F27</f>
        <v>0.8</v>
      </c>
      <c r="G37" s="45">
        <f t="shared" si="0"/>
        <v>0.66666666666666663</v>
      </c>
    </row>
    <row r="38" spans="3:7" x14ac:dyDescent="0.25">
      <c r="C38" s="82" t="s">
        <v>31</v>
      </c>
      <c r="D38" s="82"/>
      <c r="E38" s="40">
        <f>60/$E$27</f>
        <v>0.6</v>
      </c>
      <c r="F38" s="43">
        <f>40/F27</f>
        <v>0.2</v>
      </c>
      <c r="G38" s="45">
        <f t="shared" si="0"/>
        <v>0.33333333333333331</v>
      </c>
    </row>
    <row r="39" spans="3:7" x14ac:dyDescent="0.25">
      <c r="C39" s="79" t="s">
        <v>5</v>
      </c>
      <c r="D39" s="79"/>
      <c r="E39" s="41">
        <f>100/$E$27</f>
        <v>1</v>
      </c>
      <c r="F39" s="44">
        <f>200/200</f>
        <v>1</v>
      </c>
      <c r="G39" s="51">
        <f t="shared" si="0"/>
        <v>1</v>
      </c>
    </row>
  </sheetData>
  <mergeCells count="29">
    <mergeCell ref="C35:D35"/>
    <mergeCell ref="C36:D36"/>
    <mergeCell ref="C37:D37"/>
    <mergeCell ref="C38:D38"/>
    <mergeCell ref="C39:D39"/>
    <mergeCell ref="C27:D27"/>
    <mergeCell ref="C32:D32"/>
    <mergeCell ref="E32:G32"/>
    <mergeCell ref="C33:D33"/>
    <mergeCell ref="C34:D34"/>
    <mergeCell ref="C24:D24"/>
    <mergeCell ref="C25:D25"/>
    <mergeCell ref="E20:G20"/>
    <mergeCell ref="H20:K20"/>
    <mergeCell ref="C26:D26"/>
    <mergeCell ref="C20:D20"/>
    <mergeCell ref="C21:D21"/>
    <mergeCell ref="C22:D22"/>
    <mergeCell ref="C23:D23"/>
    <mergeCell ref="E8:G8"/>
    <mergeCell ref="H8:K8"/>
    <mergeCell ref="C15:D15"/>
    <mergeCell ref="C8:D8"/>
    <mergeCell ref="C9:D9"/>
    <mergeCell ref="C14:D14"/>
    <mergeCell ref="C10:D10"/>
    <mergeCell ref="C11:D11"/>
    <mergeCell ref="C12:D12"/>
    <mergeCell ref="C13:D13"/>
  </mergeCells>
  <pageMargins left="0.7" right="0.7" top="0.75" bottom="0.75" header="0.3" footer="0.3"/>
  <pageSetup orientation="portrait" r:id="rId1"/>
  <ignoredErrors>
    <ignoredError sqref="E35 G3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3"/>
  <sheetViews>
    <sheetView tabSelected="1" workbookViewId="0">
      <selection activeCell="B4" sqref="B4"/>
    </sheetView>
  </sheetViews>
  <sheetFormatPr defaultColWidth="11.42578125" defaultRowHeight="15" x14ac:dyDescent="0.25"/>
  <cols>
    <col min="2" max="2" width="7.7109375" customWidth="1"/>
    <col min="3" max="3" width="13.5703125" customWidth="1"/>
    <col min="4" max="4" width="19.42578125" bestFit="1" customWidth="1"/>
    <col min="7" max="7" width="20.5703125" customWidth="1"/>
    <col min="9" max="9" width="19.42578125" bestFit="1" customWidth="1"/>
    <col min="12" max="12" width="20.28515625" customWidth="1"/>
  </cols>
  <sheetData>
    <row r="3" spans="2:11" x14ac:dyDescent="0.25">
      <c r="B3" s="1" t="s">
        <v>60</v>
      </c>
      <c r="C3" s="1"/>
    </row>
    <row r="4" spans="2:11" x14ac:dyDescent="0.25">
      <c r="B4" s="1" t="s">
        <v>0</v>
      </c>
      <c r="C4" s="1"/>
    </row>
    <row r="6" spans="2:11" x14ac:dyDescent="0.25">
      <c r="C6" s="1"/>
    </row>
    <row r="7" spans="2:11" x14ac:dyDescent="0.25">
      <c r="B7" s="1" t="s">
        <v>49</v>
      </c>
    </row>
    <row r="9" spans="2:11" x14ac:dyDescent="0.25">
      <c r="B9" s="80" t="s">
        <v>2</v>
      </c>
      <c r="C9" s="81"/>
      <c r="D9" s="79" t="s">
        <v>6</v>
      </c>
      <c r="E9" s="79"/>
      <c r="F9" s="79"/>
      <c r="G9" s="79" t="s">
        <v>9</v>
      </c>
      <c r="H9" s="79"/>
      <c r="I9" s="79"/>
      <c r="J9" s="80"/>
      <c r="K9" s="3" t="s">
        <v>10</v>
      </c>
    </row>
    <row r="10" spans="2:11" x14ac:dyDescent="0.25">
      <c r="B10" s="80" t="s">
        <v>3</v>
      </c>
      <c r="C10" s="81"/>
      <c r="D10" s="4">
        <v>1</v>
      </c>
      <c r="E10" s="4">
        <v>2</v>
      </c>
      <c r="F10" s="29" t="s">
        <v>4</v>
      </c>
      <c r="G10" s="28" t="s">
        <v>7</v>
      </c>
      <c r="H10" s="5" t="s">
        <v>8</v>
      </c>
      <c r="I10" s="5" t="s">
        <v>27</v>
      </c>
      <c r="J10" s="8" t="s">
        <v>1</v>
      </c>
      <c r="K10" s="7" t="s">
        <v>1</v>
      </c>
    </row>
    <row r="11" spans="2:11" x14ac:dyDescent="0.25">
      <c r="B11" s="83" t="s">
        <v>28</v>
      </c>
      <c r="C11" s="84"/>
      <c r="D11">
        <v>10</v>
      </c>
      <c r="E11" s="25">
        <v>20</v>
      </c>
      <c r="F11" s="37">
        <v>30</v>
      </c>
      <c r="G11" s="2">
        <v>30</v>
      </c>
      <c r="H11" s="19">
        <v>0</v>
      </c>
      <c r="I11" s="26">
        <v>40</v>
      </c>
      <c r="J11" s="18">
        <v>70</v>
      </c>
      <c r="K11" s="11">
        <v>100</v>
      </c>
    </row>
    <row r="12" spans="2:11" x14ac:dyDescent="0.25">
      <c r="B12" s="85" t="s">
        <v>29</v>
      </c>
      <c r="C12" s="86"/>
      <c r="D12">
        <v>20</v>
      </c>
      <c r="E12" s="17">
        <v>60</v>
      </c>
      <c r="F12" s="18">
        <v>80</v>
      </c>
      <c r="G12" s="2">
        <v>60</v>
      </c>
      <c r="H12" s="19">
        <v>30</v>
      </c>
      <c r="I12" s="26">
        <v>30</v>
      </c>
      <c r="J12" s="18">
        <v>120</v>
      </c>
      <c r="K12" s="11">
        <v>200</v>
      </c>
    </row>
    <row r="13" spans="2:11" x14ac:dyDescent="0.25">
      <c r="B13" s="85" t="s">
        <v>30</v>
      </c>
      <c r="C13" s="86"/>
      <c r="D13" s="17">
        <v>10</v>
      </c>
      <c r="E13">
        <v>80</v>
      </c>
      <c r="F13" s="39">
        <v>90</v>
      </c>
      <c r="G13" s="17">
        <v>0</v>
      </c>
      <c r="H13" s="17">
        <v>0</v>
      </c>
      <c r="I13" s="17">
        <v>0</v>
      </c>
      <c r="J13" s="18">
        <v>0</v>
      </c>
      <c r="K13" s="22">
        <v>90</v>
      </c>
    </row>
    <row r="14" spans="2:11" x14ac:dyDescent="0.25">
      <c r="B14" s="82" t="s">
        <v>4</v>
      </c>
      <c r="C14" s="82"/>
      <c r="D14" s="35">
        <v>40</v>
      </c>
      <c r="E14" s="21">
        <v>160</v>
      </c>
      <c r="F14" s="38">
        <v>200</v>
      </c>
      <c r="G14" s="35">
        <v>90</v>
      </c>
      <c r="H14" s="16">
        <v>30</v>
      </c>
      <c r="I14" s="21">
        <v>70</v>
      </c>
      <c r="J14" s="20">
        <v>190</v>
      </c>
      <c r="K14" s="20">
        <v>390</v>
      </c>
    </row>
    <row r="15" spans="2:11" x14ac:dyDescent="0.25">
      <c r="B15" s="82" t="s">
        <v>31</v>
      </c>
      <c r="C15" s="82"/>
      <c r="D15" s="15">
        <v>60</v>
      </c>
      <c r="E15" s="16">
        <v>40</v>
      </c>
      <c r="F15" s="20">
        <v>100</v>
      </c>
      <c r="G15" s="27">
        <v>105</v>
      </c>
      <c r="H15" s="21">
        <v>0</v>
      </c>
      <c r="I15" s="21">
        <v>0</v>
      </c>
      <c r="J15" s="20">
        <v>105</v>
      </c>
      <c r="K15" s="20">
        <v>205</v>
      </c>
    </row>
    <row r="16" spans="2:11" x14ac:dyDescent="0.25">
      <c r="B16" s="79" t="s">
        <v>5</v>
      </c>
      <c r="C16" s="79"/>
      <c r="D16" s="36">
        <v>100</v>
      </c>
      <c r="E16" s="23">
        <v>200</v>
      </c>
      <c r="F16" s="24">
        <v>300</v>
      </c>
      <c r="G16" s="23">
        <v>195</v>
      </c>
      <c r="H16" s="23">
        <v>30</v>
      </c>
      <c r="I16" s="23">
        <v>70</v>
      </c>
      <c r="J16" s="24">
        <v>295</v>
      </c>
      <c r="K16" s="24">
        <v>595</v>
      </c>
    </row>
    <row r="19" spans="2:10" x14ac:dyDescent="0.25">
      <c r="E19" s="1" t="s">
        <v>50</v>
      </c>
    </row>
    <row r="21" spans="2:10" x14ac:dyDescent="0.25">
      <c r="B21" t="s">
        <v>57</v>
      </c>
      <c r="E21" s="80" t="s">
        <v>2</v>
      </c>
      <c r="F21" s="81"/>
      <c r="G21" s="80" t="s">
        <v>9</v>
      </c>
      <c r="H21" s="87"/>
      <c r="I21" s="87"/>
      <c r="J21" s="81"/>
    </row>
    <row r="22" spans="2:10" x14ac:dyDescent="0.25">
      <c r="B22" t="s">
        <v>53</v>
      </c>
      <c r="E22" s="80" t="s">
        <v>3</v>
      </c>
      <c r="F22" s="81"/>
      <c r="G22" s="4" t="s">
        <v>7</v>
      </c>
      <c r="H22" s="5" t="s">
        <v>8</v>
      </c>
      <c r="I22" s="5" t="s">
        <v>27</v>
      </c>
      <c r="J22" s="8" t="s">
        <v>1</v>
      </c>
    </row>
    <row r="23" spans="2:10" x14ac:dyDescent="0.25">
      <c r="B23" t="s">
        <v>54</v>
      </c>
      <c r="E23" s="83" t="s">
        <v>28</v>
      </c>
      <c r="F23" s="84"/>
      <c r="G23" s="55">
        <f>30/195</f>
        <v>0.15384615384615385</v>
      </c>
      <c r="H23" s="56">
        <v>0</v>
      </c>
      <c r="I23" s="57">
        <f>40/70</f>
        <v>0.5714285714285714</v>
      </c>
      <c r="J23" s="58">
        <f>+J11/J$16</f>
        <v>0.23728813559322035</v>
      </c>
    </row>
    <row r="24" spans="2:10" x14ac:dyDescent="0.25">
      <c r="B24" t="s">
        <v>55</v>
      </c>
      <c r="E24" s="85" t="s">
        <v>29</v>
      </c>
      <c r="F24" s="86"/>
      <c r="G24" s="55">
        <f>60/195</f>
        <v>0.30769230769230771</v>
      </c>
      <c r="H24" s="56">
        <v>1</v>
      </c>
      <c r="I24" s="57">
        <f>30/70</f>
        <v>0.42857142857142855</v>
      </c>
      <c r="J24" s="58">
        <f t="shared" ref="J24:J28" si="0">+J12/J$16</f>
        <v>0.40677966101694918</v>
      </c>
    </row>
    <row r="25" spans="2:10" x14ac:dyDescent="0.25">
      <c r="B25" t="s">
        <v>56</v>
      </c>
      <c r="E25" s="85" t="s">
        <v>30</v>
      </c>
      <c r="F25" s="86"/>
      <c r="G25" s="59">
        <v>0</v>
      </c>
      <c r="H25" s="60">
        <v>0</v>
      </c>
      <c r="I25" s="61">
        <v>0</v>
      </c>
      <c r="J25" s="58">
        <f t="shared" si="0"/>
        <v>0</v>
      </c>
    </row>
    <row r="26" spans="2:10" x14ac:dyDescent="0.25">
      <c r="E26" s="82" t="s">
        <v>4</v>
      </c>
      <c r="F26" s="82"/>
      <c r="G26" s="62">
        <f>90/195</f>
        <v>0.46153846153846156</v>
      </c>
      <c r="H26" s="63">
        <v>1</v>
      </c>
      <c r="I26" s="64">
        <v>1</v>
      </c>
      <c r="J26" s="65">
        <f t="shared" si="0"/>
        <v>0.64406779661016944</v>
      </c>
    </row>
    <row r="27" spans="2:10" x14ac:dyDescent="0.25">
      <c r="E27" s="82" t="s">
        <v>31</v>
      </c>
      <c r="F27" s="82"/>
      <c r="G27" s="62">
        <f>105/195</f>
        <v>0.53846153846153844</v>
      </c>
      <c r="H27" s="63">
        <v>0</v>
      </c>
      <c r="I27" s="64">
        <v>0</v>
      </c>
      <c r="J27" s="65">
        <f t="shared" si="0"/>
        <v>0.3559322033898305</v>
      </c>
    </row>
    <row r="28" spans="2:10" x14ac:dyDescent="0.25">
      <c r="E28" s="79" t="s">
        <v>5</v>
      </c>
      <c r="F28" s="79"/>
      <c r="G28" s="66">
        <v>1</v>
      </c>
      <c r="H28" s="67">
        <v>1</v>
      </c>
      <c r="I28" s="68">
        <v>1</v>
      </c>
      <c r="J28" s="69">
        <f t="shared" si="0"/>
        <v>1</v>
      </c>
    </row>
    <row r="29" spans="2:10" x14ac:dyDescent="0.25">
      <c r="G29" s="34"/>
      <c r="H29" s="34"/>
      <c r="I29" s="34"/>
      <c r="J29" s="34"/>
    </row>
    <row r="31" spans="2:10" x14ac:dyDescent="0.25">
      <c r="B31" s="1" t="s">
        <v>51</v>
      </c>
    </row>
    <row r="33" spans="2:11" x14ac:dyDescent="0.25">
      <c r="B33" s="80" t="s">
        <v>2</v>
      </c>
      <c r="C33" s="81"/>
      <c r="D33" s="79" t="s">
        <v>6</v>
      </c>
      <c r="E33" s="79"/>
      <c r="F33" s="79"/>
      <c r="G33" s="79" t="s">
        <v>9</v>
      </c>
      <c r="H33" s="79"/>
      <c r="I33" s="79"/>
      <c r="J33" s="80"/>
      <c r="K33" s="3" t="s">
        <v>10</v>
      </c>
    </row>
    <row r="34" spans="2:11" x14ac:dyDescent="0.25">
      <c r="B34" s="80" t="s">
        <v>3</v>
      </c>
      <c r="C34" s="81"/>
      <c r="D34" s="4">
        <v>1</v>
      </c>
      <c r="E34" s="4">
        <v>2</v>
      </c>
      <c r="F34" s="29" t="s">
        <v>4</v>
      </c>
      <c r="G34" s="28" t="s">
        <v>7</v>
      </c>
      <c r="H34" s="5" t="s">
        <v>8</v>
      </c>
      <c r="I34" s="5" t="s">
        <v>27</v>
      </c>
      <c r="J34" s="8" t="s">
        <v>1</v>
      </c>
      <c r="K34" s="7" t="s">
        <v>1</v>
      </c>
    </row>
    <row r="35" spans="2:11" x14ac:dyDescent="0.25">
      <c r="B35" s="83" t="s">
        <v>28</v>
      </c>
      <c r="C35" s="84"/>
      <c r="D35" s="70">
        <f t="shared" ref="D35:D40" si="1">+D11/$K11</f>
        <v>0.1</v>
      </c>
      <c r="E35" s="70">
        <f t="shared" ref="E35:K35" si="2">+E11/$K11</f>
        <v>0.2</v>
      </c>
      <c r="F35" s="73">
        <f t="shared" si="2"/>
        <v>0.3</v>
      </c>
      <c r="G35" s="53">
        <f t="shared" si="2"/>
        <v>0.3</v>
      </c>
      <c r="H35" s="53">
        <f t="shared" si="2"/>
        <v>0</v>
      </c>
      <c r="I35" s="53">
        <f t="shared" si="2"/>
        <v>0.4</v>
      </c>
      <c r="J35" s="74">
        <f t="shared" si="2"/>
        <v>0.7</v>
      </c>
      <c r="K35" s="71">
        <f t="shared" si="2"/>
        <v>1</v>
      </c>
    </row>
    <row r="36" spans="2:11" x14ac:dyDescent="0.25">
      <c r="B36" s="85" t="s">
        <v>29</v>
      </c>
      <c r="C36" s="86"/>
      <c r="D36" s="70">
        <f t="shared" si="1"/>
        <v>0.1</v>
      </c>
      <c r="E36" s="70">
        <f t="shared" ref="E36:K36" si="3">+E12/$K12</f>
        <v>0.3</v>
      </c>
      <c r="F36" s="74">
        <f t="shared" si="3"/>
        <v>0.4</v>
      </c>
      <c r="G36" s="53">
        <f t="shared" si="3"/>
        <v>0.3</v>
      </c>
      <c r="H36" s="53">
        <f t="shared" si="3"/>
        <v>0.15</v>
      </c>
      <c r="I36" s="53">
        <f t="shared" si="3"/>
        <v>0.15</v>
      </c>
      <c r="J36" s="74">
        <f t="shared" si="3"/>
        <v>0.6</v>
      </c>
      <c r="K36" s="71">
        <f t="shared" si="3"/>
        <v>1</v>
      </c>
    </row>
    <row r="37" spans="2:11" x14ac:dyDescent="0.25">
      <c r="B37" s="85" t="s">
        <v>30</v>
      </c>
      <c r="C37" s="86"/>
      <c r="D37" s="70">
        <f t="shared" si="1"/>
        <v>0.1111111111111111</v>
      </c>
      <c r="E37" s="70">
        <f t="shared" ref="E37:K37" si="4">+E13/$K13</f>
        <v>0.88888888888888884</v>
      </c>
      <c r="F37" s="72">
        <f t="shared" si="4"/>
        <v>1</v>
      </c>
      <c r="G37" s="70">
        <f t="shared" si="4"/>
        <v>0</v>
      </c>
      <c r="H37" s="70">
        <f t="shared" si="4"/>
        <v>0</v>
      </c>
      <c r="I37" s="70">
        <f t="shared" si="4"/>
        <v>0</v>
      </c>
      <c r="J37" s="74">
        <f t="shared" si="4"/>
        <v>0</v>
      </c>
      <c r="K37" s="71">
        <f t="shared" si="4"/>
        <v>1</v>
      </c>
    </row>
    <row r="38" spans="2:11" x14ac:dyDescent="0.25">
      <c r="B38" s="82" t="s">
        <v>4</v>
      </c>
      <c r="C38" s="82"/>
      <c r="D38" s="54">
        <f t="shared" si="1"/>
        <v>0.10256410256410256</v>
      </c>
      <c r="E38" s="52">
        <f t="shared" ref="E38:K38" si="5">+E14/$K14</f>
        <v>0.41025641025641024</v>
      </c>
      <c r="F38" s="72">
        <f t="shared" si="5"/>
        <v>0.51282051282051277</v>
      </c>
      <c r="G38" s="54">
        <f t="shared" si="5"/>
        <v>0.23076923076923078</v>
      </c>
      <c r="H38" s="52">
        <f t="shared" si="5"/>
        <v>7.6923076923076927E-2</v>
      </c>
      <c r="I38" s="52">
        <f t="shared" si="5"/>
        <v>0.17948717948717949</v>
      </c>
      <c r="J38" s="75">
        <f t="shared" si="5"/>
        <v>0.48717948717948717</v>
      </c>
      <c r="K38" s="75">
        <f t="shared" si="5"/>
        <v>1</v>
      </c>
    </row>
    <row r="39" spans="2:11" x14ac:dyDescent="0.25">
      <c r="B39" s="82" t="s">
        <v>31</v>
      </c>
      <c r="C39" s="82"/>
      <c r="D39" s="54">
        <f t="shared" si="1"/>
        <v>0.29268292682926828</v>
      </c>
      <c r="E39" s="52">
        <f t="shared" ref="E39:K39" si="6">+E15/$K15</f>
        <v>0.1951219512195122</v>
      </c>
      <c r="F39" s="75">
        <f t="shared" si="6"/>
        <v>0.48780487804878048</v>
      </c>
      <c r="G39" s="52">
        <f t="shared" si="6"/>
        <v>0.51219512195121952</v>
      </c>
      <c r="H39" s="52">
        <f t="shared" si="6"/>
        <v>0</v>
      </c>
      <c r="I39" s="52">
        <f t="shared" si="6"/>
        <v>0</v>
      </c>
      <c r="J39" s="75">
        <f t="shared" si="6"/>
        <v>0.51219512195121952</v>
      </c>
      <c r="K39" s="75">
        <f t="shared" si="6"/>
        <v>1</v>
      </c>
    </row>
    <row r="40" spans="2:11" x14ac:dyDescent="0.25">
      <c r="B40" s="79" t="s">
        <v>5</v>
      </c>
      <c r="C40" s="79"/>
      <c r="D40" s="76">
        <f t="shared" si="1"/>
        <v>0.16806722689075632</v>
      </c>
      <c r="E40" s="77">
        <f t="shared" ref="E40:K40" si="7">+E16/$K16</f>
        <v>0.33613445378151263</v>
      </c>
      <c r="F40" s="78">
        <f t="shared" si="7"/>
        <v>0.50420168067226889</v>
      </c>
      <c r="G40" s="77">
        <f t="shared" si="7"/>
        <v>0.32773109243697479</v>
      </c>
      <c r="H40" s="77">
        <f t="shared" si="7"/>
        <v>5.0420168067226892E-2</v>
      </c>
      <c r="I40" s="77">
        <f t="shared" si="7"/>
        <v>0.11764705882352941</v>
      </c>
      <c r="J40" s="78">
        <f t="shared" si="7"/>
        <v>0.49579831932773111</v>
      </c>
      <c r="K40" s="78">
        <f t="shared" si="7"/>
        <v>1</v>
      </c>
    </row>
    <row r="42" spans="2:11" x14ac:dyDescent="0.25">
      <c r="B42" t="s">
        <v>58</v>
      </c>
    </row>
    <row r="43" spans="2:11" x14ac:dyDescent="0.25">
      <c r="B43" t="s">
        <v>59</v>
      </c>
    </row>
  </sheetData>
  <mergeCells count="29">
    <mergeCell ref="B39:C39"/>
    <mergeCell ref="B40:C40"/>
    <mergeCell ref="B34:C34"/>
    <mergeCell ref="B35:C35"/>
    <mergeCell ref="B36:C36"/>
    <mergeCell ref="B37:C37"/>
    <mergeCell ref="B38:C38"/>
    <mergeCell ref="G21:J21"/>
    <mergeCell ref="E21:F21"/>
    <mergeCell ref="E22:F22"/>
    <mergeCell ref="E23:F23"/>
    <mergeCell ref="B33:C33"/>
    <mergeCell ref="D33:F33"/>
    <mergeCell ref="G33:J33"/>
    <mergeCell ref="B12:C12"/>
    <mergeCell ref="B13:C13"/>
    <mergeCell ref="B14:C14"/>
    <mergeCell ref="B15:C15"/>
    <mergeCell ref="B16:C16"/>
    <mergeCell ref="B9:C9"/>
    <mergeCell ref="D9:F9"/>
    <mergeCell ref="G9:J9"/>
    <mergeCell ref="B10:C10"/>
    <mergeCell ref="B11:C11"/>
    <mergeCell ref="E25:F25"/>
    <mergeCell ref="E26:F26"/>
    <mergeCell ref="E27:F27"/>
    <mergeCell ref="E28:F28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Planteo Ejercicio</vt:lpstr>
      <vt:lpstr>Res. a)</vt:lpstr>
      <vt:lpstr>Res. a) cont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HP</cp:lastModifiedBy>
  <dcterms:created xsi:type="dcterms:W3CDTF">2020-06-28T21:33:42Z</dcterms:created>
  <dcterms:modified xsi:type="dcterms:W3CDTF">2020-09-09T01:17:00Z</dcterms:modified>
</cp:coreProperties>
</file>