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ocic\Desktop\"/>
    </mc:Choice>
  </mc:AlternateContent>
  <bookViews>
    <workbookView xWindow="0" yWindow="0" windowWidth="20490" windowHeight="7050"/>
  </bookViews>
  <sheets>
    <sheet name="Planteo" sheetId="1" r:id="rId1"/>
    <sheet name="a)" sheetId="2" r:id="rId2"/>
    <sheet name="b)" sheetId="3" r:id="rId3"/>
    <sheet name="c)" sheetId="4" r:id="rId4"/>
    <sheet name="d)" sheetId="5" r:id="rId5"/>
    <sheet name="e)" sheetId="6" r:id="rId6"/>
    <sheet name="f)" sheetId="7" r:id="rId7"/>
    <sheet name="g)" sheetId="8" r:id="rId8"/>
    <sheet name="h)" sheetId="9" r:id="rId9"/>
    <sheet name="i)" sheetId="10" r:id="rId10"/>
    <sheet name="j)" sheetId="11" r:id="rId11"/>
    <sheet name="K)" sheetId="12" r:id="rId12"/>
    <sheet name="l)" sheetId="13" r:id="rId1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11" l="1"/>
  <c r="G11" i="11"/>
  <c r="E11" i="11"/>
  <c r="C12" i="11"/>
  <c r="D18" i="9"/>
  <c r="D16" i="9"/>
  <c r="C10" i="9" l="1"/>
  <c r="D8" i="9"/>
  <c r="E32" i="8"/>
  <c r="C22" i="8"/>
  <c r="C21" i="8"/>
  <c r="C14" i="8"/>
  <c r="C9" i="6"/>
</calcChain>
</file>

<file path=xl/sharedStrings.xml><?xml version="1.0" encoding="utf-8"?>
<sst xmlns="http://schemas.openxmlformats.org/spreadsheetml/2006/main" count="184" uniqueCount="142">
  <si>
    <t>La siguiente infrmacion corresponde a una economia que tiene 2000 habitantes y que es considerada abierta</t>
  </si>
  <si>
    <t>Ejercicio 1</t>
  </si>
  <si>
    <t>1.– El consumo privado (C) es función del ingreso disponible (Yd). Independientemente del Yd, el consumo por persona</t>
  </si>
  <si>
    <t>2.– Los gastos del gobierno son $ 500 y las exportaciones de bienes (X’) son $ 300.</t>
  </si>
  <si>
    <t>3.– La inversión privada (I) es función de la oferta agregada de bienes y servicios (Y). La propensión marginal a invertir</t>
  </si>
  <si>
    <t>es 0,20. Independientemente del valor que asuma Y, se invierte por valor de 100.</t>
  </si>
  <si>
    <t>4.– A todo valor del ingreso disponible que sobrepase $ 50 se le aplica una tasa impositiva del 10% y cualquiera sea el</t>
  </si>
  <si>
    <t>valor de Y, el Gobierno recauda en concepto de impuestos $ 150.</t>
  </si>
  <si>
    <t>5.– Cuando Y varía en 1, las importaciones (M) varían en 0,11. Con independencia del valor de Y, el valor de las importaciones</t>
  </si>
  <si>
    <t>de bienes dividido el número de habitantes es 0,055.</t>
  </si>
  <si>
    <t>6.– Yd = Y – T.</t>
  </si>
  <si>
    <t>es de 0, 125 y el incremento del consumo ante un incremento en el ingreso es de 0,50.</t>
  </si>
  <si>
    <t>a) Formaliza teóricamente el correspondiente modelo macroeconómico por medio de ecuaciones.</t>
  </si>
  <si>
    <t>b) Obtiene, a partir del modelo planteado en el apartado a), la solución de equilibrio del ingreso.</t>
  </si>
  <si>
    <t>c) Determina, en base a la solución del apartado b), la expresión algebraica representativa del multiplicador del gasto</t>
  </si>
  <si>
    <t>privado, del gasto público, del impuesto autónomo, del mínimo no imponible, de las exportaciones y de las importaciones.</t>
  </si>
  <si>
    <t>d) Sustituye, en la solución hallada en el apartado b), los parámetros y los valores autónomos correspondientes y determina</t>
  </si>
  <si>
    <t>el valor de equilibrio de la oferta agregada de bienes y servicios.</t>
  </si>
  <si>
    <t>e) Sustituye, en el planteo del apartado c), los parámetros y valores autónomos para obtener los respectivos multiplicadores.</t>
  </si>
  <si>
    <t>f) Determina el saldo de la balanza comercial.</t>
  </si>
  <si>
    <t>g) Analiza el efecto que un aumento de las exportaciones en un 20% produce sobre el nivel de equilibrio del ingreso,</t>
  </si>
  <si>
    <t>sobre el saldo del balance comercial y sobre el nivel del consumo privado.</t>
  </si>
  <si>
    <t>h) Analiza el efecto que un aumento del nivel autónomo de las importaciones a 150 produce sobre el nivel de equilibrio</t>
  </si>
  <si>
    <t>del ingreso y sobre el saldo del balance comercial.</t>
  </si>
  <si>
    <t>i) Analiza si un aumento en el nivel del gasto privado –consumo e inversión– o del público produce sobre el saldo de la</t>
  </si>
  <si>
    <t>balanza comercial el mismo efecto que un aumento en el nivel de las exportaciones.</t>
  </si>
  <si>
    <t>j) Si ante cada unidad en que varía el ingreso, el cambio en el nivel de las importaciones fuera de 0,15, ¿el nivel de</t>
  </si>
  <si>
    <t>equilibrio del ingreso en que sentido se modifica? La balanza comercial ¿empeora o mejora?</t>
  </si>
  <si>
    <t>k) Establece las condiciones que hacen que el modelo planteado sea considerado estable.</t>
  </si>
  <si>
    <t>l) Concluye sobre posibles políticas que generarían una disminución en el déficit del balance comercial.</t>
  </si>
  <si>
    <t>C= C´+ c Yd</t>
  </si>
  <si>
    <t>C= 0.125 * 2000 + 0.5 Yd</t>
  </si>
  <si>
    <t>C= 250 +0.5 Yd</t>
  </si>
  <si>
    <t>G= G´</t>
  </si>
  <si>
    <t>T = T´+ t (Y - Y0)</t>
  </si>
  <si>
    <t>T = 150 + 0.1* ( Y - 50)</t>
  </si>
  <si>
    <t>X = X´</t>
  </si>
  <si>
    <t>G= 500</t>
  </si>
  <si>
    <t>X = 300</t>
  </si>
  <si>
    <t>M= M´+ mY</t>
  </si>
  <si>
    <t>M = ( 0.055 * 2000) + 0.11Y</t>
  </si>
  <si>
    <t>A = C´+ I´+ G´+ X´- M´</t>
  </si>
  <si>
    <t>Y = A</t>
  </si>
  <si>
    <t>Y = C + I + G + X - M</t>
  </si>
  <si>
    <t>Y = C´+c [ Y - T´ - t (Y - Y0) ]  +I´+ d Y + G´+ X´- M´-mY</t>
  </si>
  <si>
    <t>Y = C´+c Yd +I´+ d Y + G´+ X´- M´-mY</t>
  </si>
  <si>
    <t>I = 100 + 0.2 Y</t>
  </si>
  <si>
    <t>I= I´+ d Y</t>
  </si>
  <si>
    <t>Y (1 - c + ct - d + m) =  C´ - cT´+ ct Y0 + I´ + G´+ X´- M´</t>
  </si>
  <si>
    <t>Y  =  1 / (1 - c + ct - d + m)     * [ C´ - cT´+ ct Y0 + I´ + G´+ X´- M´ ]</t>
  </si>
  <si>
    <t xml:space="preserve"> </t>
  </si>
  <si>
    <t>multiplicador Gasto Privado  (Consumo)</t>
  </si>
  <si>
    <t>∆Y / ∆ C´ =</t>
  </si>
  <si>
    <t>multiplicador Gasto Publico</t>
  </si>
  <si>
    <t>∆Y / ∆ G´ =</t>
  </si>
  <si>
    <t>multiplicador Impuestos Autonomos</t>
  </si>
  <si>
    <t>∆Y / ∆ T´ =</t>
  </si>
  <si>
    <t>1 / (1 - c + ct - d + m)</t>
  </si>
  <si>
    <t xml:space="preserve">1 / (1 - c + ct - d + m) </t>
  </si>
  <si>
    <t>´    - c  / (1 - c + ct - d + m)</t>
  </si>
  <si>
    <t>multiplicador mínimo no imponible</t>
  </si>
  <si>
    <t>∆Y / ∆ Y0´ =</t>
  </si>
  <si>
    <t>c t  / (1 - c + ct - d + m )</t>
  </si>
  <si>
    <t>multiplicador Importaciones</t>
  </si>
  <si>
    <t>∆Y / ∆ M´ =</t>
  </si>
  <si>
    <t xml:space="preserve">      -   1 / (1 - c + ct - d + m) </t>
  </si>
  <si>
    <t>multiplicador exportaciones</t>
  </si>
  <si>
    <t>∆Y / ∆ X´ =</t>
  </si>
  <si>
    <t>Y = 1/0.46 * 967.5</t>
  </si>
  <si>
    <t>Y = 2103.26</t>
  </si>
  <si>
    <t>∆Y / ∆ C´ = ∆Y / ∆ G´  = ∆Y / ∆ X´</t>
  </si>
  <si>
    <t xml:space="preserve"> = 1 / (1 - c + ct - d + m)</t>
  </si>
  <si>
    <t xml:space="preserve">∆Y / ∆ M ´ = </t>
  </si>
  <si>
    <t xml:space="preserve">∆Y / ∆ T ´ = </t>
  </si>
  <si>
    <t xml:space="preserve">∆Y / ∆ T0 ´ = </t>
  </si>
  <si>
    <t>BC =  X - M</t>
  </si>
  <si>
    <t xml:space="preserve">BC= </t>
  </si>
  <si>
    <t>300 - [ 110 - 0.11*2103.26]</t>
  </si>
  <si>
    <r>
      <t xml:space="preserve">Y  =   1 / ( 1 - 0.5 + 0.5*0.1 - 0.2 + 0.11)  * [ 250 + 100 +500+ </t>
    </r>
    <r>
      <rPr>
        <b/>
        <sz val="11"/>
        <color theme="1"/>
        <rFont val="Calibri"/>
        <family val="2"/>
        <scheme val="minor"/>
      </rPr>
      <t>(300 + 60)</t>
    </r>
    <r>
      <rPr>
        <sz val="11"/>
        <color theme="1"/>
        <rFont val="Calibri"/>
        <family val="2"/>
        <scheme val="minor"/>
      </rPr>
      <t xml:space="preserve"> - 110 - 0.5*150 + 0.5* 0.1*50)</t>
    </r>
  </si>
  <si>
    <t>Y  =   1 / ( 1 - 0.5 + 0.5*0.1 - 0.2 + 0.11)  * [ 250 + 100 +500+ 300 - 110 - 0.5*150 + 0.5* 0.1*50)</t>
  </si>
  <si>
    <t>Y = 1/ 0.46 * 1027.50</t>
  </si>
  <si>
    <t>Y = 2233.70</t>
  </si>
  <si>
    <t>dos formas alternativas de calculo</t>
  </si>
  <si>
    <t>alt 1</t>
  </si>
  <si>
    <t>alt 2</t>
  </si>
  <si>
    <t>∆Y  =</t>
  </si>
  <si>
    <t>1 / (1 - c + ct - d + m) *  ∆ X´</t>
  </si>
  <si>
    <t>1/0.46 * 60</t>
  </si>
  <si>
    <t>Efectos sobre la Balanza Comercial</t>
  </si>
  <si>
    <t xml:space="preserve">BC = </t>
  </si>
  <si>
    <t>BC = 300+ 60 - (110 - 0.11 * 2233.70)</t>
  </si>
  <si>
    <t>BC = 360 -</t>
  </si>
  <si>
    <t>Efectos sobre consumo</t>
  </si>
  <si>
    <t>C= 250 + 0.5* ( 2233.70 - 150 - 0.1 * (2233.70-50))</t>
  </si>
  <si>
    <t>C = 1182.67</t>
  </si>
  <si>
    <t>Alternativamente</t>
  </si>
  <si>
    <t>∆ C=</t>
  </si>
  <si>
    <t>0.5*∆Y - 0.5* 0.1 * ∆Y =</t>
  </si>
  <si>
    <t>C = 1123.97+58.6935</t>
  </si>
  <si>
    <t>el consumo aumenta como consecuencia del aumento en el Yd, via multiplicador</t>
  </si>
  <si>
    <t xml:space="preserve"> - 1 / (1 - c + ct - d + m) *  ∆ M´</t>
  </si>
  <si>
    <t>´-1/0.46*40</t>
  </si>
  <si>
    <t>Y =</t>
  </si>
  <si>
    <t>2103.26-86.96</t>
  </si>
  <si>
    <t>sobre Y</t>
  </si>
  <si>
    <t>sobre BC</t>
  </si>
  <si>
    <t xml:space="preserve">∆BC = </t>
  </si>
  <si>
    <t>∆BC = ∆X - ∆M =</t>
  </si>
  <si>
    <t>0 - [ 40 +0.11 * -86.96]</t>
  </si>
  <si>
    <t xml:space="preserve">BC1 = </t>
  </si>
  <si>
    <t xml:space="preserve">BC0 + ∆BC = </t>
  </si>
  <si>
    <t>los aumentos mencionados afectan solamente el nivel de saldo del balance comercial a traves de importaciones via multilplicador, en cambio una variacion en el nivel</t>
  </si>
  <si>
    <t>de exportaciones afecta el saldo doblemente a traves de los dos componentes del mismo</t>
  </si>
  <si>
    <t>un aumento del gasto publico o privado genera un incremento en el nivel de ingreso de equilibrio y en consecuencia, un aumento en el nivel de importaciones</t>
  </si>
  <si>
    <t>provocando un mayor deficit, un menor superavit o un paso de deficit a superavit</t>
  </si>
  <si>
    <t xml:space="preserve">un aumento de exportaciones repercute positivamente en BC superando la reaccion negativa generada por el aumento de las importaciones al variar el nivel de equilibrio del </t>
  </si>
  <si>
    <t>ingreso debido al aumento mencionado de las ventas de bienes y servicios finales</t>
  </si>
  <si>
    <t>Un aumento en el nivel de gasto publico o privado NO produce sobre el saldo de BC el mismo efecto que un aumento de exportaciones.</t>
  </si>
  <si>
    <t>∆X</t>
  </si>
  <si>
    <t>∆Y</t>
  </si>
  <si>
    <t xml:space="preserve"> ∆M *</t>
  </si>
  <si>
    <t>∆X    -</t>
  </si>
  <si>
    <t>∆BC                       =</t>
  </si>
  <si>
    <t>∆C</t>
  </si>
  <si>
    <t>0     -</t>
  </si>
  <si>
    <t>efectos de una propension marginal a importar de 0,15 sobre el ingreso de equilibrio</t>
  </si>
  <si>
    <t>Y=</t>
  </si>
  <si>
    <t>(1-0,5+0,5*0,1-0,2+0,15)</t>
  </si>
  <si>
    <t>(250+100+500+300-110-0,5*150+0,5*0,1*50</t>
  </si>
  <si>
    <t>=</t>
  </si>
  <si>
    <t>*</t>
  </si>
  <si>
    <t>un aumento de propension marginal a importar genera un menor efecto multiplicador sobre el  ingreso</t>
  </si>
  <si>
    <t>efectos de una propension marginal a importar de 0,15 sobre la balanza comercial=</t>
  </si>
  <si>
    <t>ante un nivel no modificado de exportaciones una mayor propoension marginal a importar genera un mayor volumen de importaciones y en consecuencia un mayor deficiT</t>
  </si>
  <si>
    <t>BC=X-M =</t>
  </si>
  <si>
    <t>300-(110+0,15*1935)=</t>
  </si>
  <si>
    <t>El equilibrio obtenido es estable cuando la pendiente de la funcion de demanda agregada es inferior a la unidad - si se utiliza la igualacion entre oferta y demanda agregadas- o, alternativamemnte, la pendiente de las fugas del sistema (S+T+M) es mayor a la pendiente de las inyecciones de flujos (I+G+X) si se hubiese solucionado el equilibrio del ingreso por el metodo alternativo</t>
  </si>
  <si>
    <t>en el primer caso, la pendiente de la funcion de demanda agregada (c+d-m-ct) cumple la condicion puesto que su valor (0,54) es menor a 1, que es la pendiente de la bisectriz</t>
  </si>
  <si>
    <t>en el segundo caso, la pendiente de las funciones que representan fugas de fondos es 0,66 la suma de las propensiones marginales a ahorrar, a gravar y a importar, que es  mayor que la pendiente de las funciones que representan inyecciones que es 0,20- representada por la propension marginal a invertir</t>
  </si>
  <si>
    <t>toda politica destinada a disminuir componentes autonomos tales como Gasto Privado de Consumo, Inversion, Gasto Publico, transferencias, minimos no imponibles, genera un procreso multilplicado de descenso del nivel de ingreso, el cual afecta negativamente a las importaciones (disminuyendolas) y bajando, en consecuencia, el saldo deficitario de la BC. El mismo efecto producen las politicas destinadas a aumentar conceptos como el nivel autonomo de impuestos o importaciones autonomas.</t>
  </si>
  <si>
    <t>En el caso de  exportaciones, solo un aumento de las mismas generan un cambio positivo en el balance comercial, pero no en la magnitud de este cambio. Al aumento del valor autonomo debe restarse el aumento generado en el nivel de importaciones por el efecto  multiplicador</t>
  </si>
  <si>
    <t>Sector Externo   TP1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</si>
</sst>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sz val="11"/>
      <color theme="1"/>
      <name val="Calibri"/>
      <family val="2"/>
    </font>
    <font>
      <u/>
      <sz val="11"/>
      <color theme="1"/>
      <name val="Calibri"/>
      <family val="2"/>
    </font>
  </fonts>
  <fills count="3">
    <fill>
      <patternFill patternType="none"/>
    </fill>
    <fill>
      <patternFill patternType="gray125"/>
    </fill>
    <fill>
      <patternFill patternType="solid">
        <fgColor rgb="FF92D050"/>
        <bgColor indexed="64"/>
      </patternFill>
    </fill>
  </fills>
  <borders count="2">
    <border>
      <left/>
      <right/>
      <top/>
      <bottom/>
      <diagonal/>
    </border>
    <border>
      <left/>
      <right/>
      <top/>
      <bottom style="thin">
        <color indexed="64"/>
      </bottom>
      <diagonal/>
    </border>
  </borders>
  <cellStyleXfs count="1">
    <xf numFmtId="0" fontId="0" fillId="0" borderId="0"/>
  </cellStyleXfs>
  <cellXfs count="15">
    <xf numFmtId="0" fontId="0" fillId="0" borderId="0" xfId="0"/>
    <xf numFmtId="0" fontId="1" fillId="0" borderId="0" xfId="0" applyFont="1"/>
    <xf numFmtId="0" fontId="2" fillId="0" borderId="0" xfId="0" applyFont="1"/>
    <xf numFmtId="2" fontId="0" fillId="0" borderId="0" xfId="0" applyNumberFormat="1"/>
    <xf numFmtId="0" fontId="0" fillId="0" borderId="0" xfId="0" applyFill="1"/>
    <xf numFmtId="0" fontId="2" fillId="0" borderId="0" xfId="0" applyFont="1" applyFill="1"/>
    <xf numFmtId="2" fontId="0" fillId="0" borderId="0" xfId="0" applyNumberFormat="1" applyFill="1"/>
    <xf numFmtId="0" fontId="2" fillId="0" borderId="1" xfId="0" applyFont="1" applyFill="1" applyBorder="1"/>
    <xf numFmtId="0" fontId="3" fillId="0" borderId="0" xfId="0" applyFont="1" applyFill="1"/>
    <xf numFmtId="0" fontId="0" fillId="0" borderId="1" xfId="0" applyFont="1" applyBorder="1"/>
    <xf numFmtId="0" fontId="0" fillId="0" borderId="1" xfId="0" applyBorder="1"/>
    <xf numFmtId="0" fontId="0" fillId="0" borderId="0" xfId="0" applyAlignment="1">
      <alignment horizontal="left" wrapText="1"/>
    </xf>
    <xf numFmtId="0" fontId="0" fillId="0" borderId="0" xfId="0" applyAlignment="1">
      <alignment horizontal="left" vertical="center" wrapText="1"/>
    </xf>
    <xf numFmtId="0" fontId="0" fillId="0" borderId="0" xfId="0" applyAlignment="1">
      <alignment horizontal="left" vertical="top" wrapText="1"/>
    </xf>
    <xf numFmtId="0" fontId="1"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tabSelected="1" workbookViewId="0">
      <selection activeCell="A4" sqref="A4:XFD4"/>
    </sheetView>
  </sheetViews>
  <sheetFormatPr defaultColWidth="11.42578125" defaultRowHeight="15" x14ac:dyDescent="0.25"/>
  <cols>
    <col min="1" max="16384" width="11.42578125" style="1"/>
  </cols>
  <sheetData>
    <row r="1" spans="1:8" x14ac:dyDescent="0.25">
      <c r="A1" s="14" t="s">
        <v>141</v>
      </c>
      <c r="B1" s="14"/>
      <c r="C1" s="14"/>
      <c r="D1" s="14"/>
      <c r="E1" s="14"/>
      <c r="F1" s="14"/>
      <c r="G1" s="14"/>
      <c r="H1" s="14"/>
    </row>
    <row r="2" spans="1:8" x14ac:dyDescent="0.25">
      <c r="A2" s="14"/>
      <c r="B2" s="14"/>
      <c r="C2" s="14"/>
      <c r="D2" s="14"/>
      <c r="E2" s="14"/>
      <c r="F2" s="14"/>
      <c r="G2" s="14"/>
      <c r="H2" s="14"/>
    </row>
    <row r="4" spans="1:8" x14ac:dyDescent="0.25">
      <c r="A4" s="1" t="s">
        <v>1</v>
      </c>
    </row>
    <row r="6" spans="1:8" x14ac:dyDescent="0.25">
      <c r="A6" s="1" t="s">
        <v>0</v>
      </c>
    </row>
    <row r="8" spans="1:8" x14ac:dyDescent="0.25">
      <c r="A8" s="1" t="s">
        <v>2</v>
      </c>
    </row>
    <row r="9" spans="1:8" x14ac:dyDescent="0.25">
      <c r="A9" s="1" t="s">
        <v>11</v>
      </c>
    </row>
    <row r="10" spans="1:8" x14ac:dyDescent="0.25">
      <c r="A10" s="1" t="s">
        <v>3</v>
      </c>
    </row>
    <row r="11" spans="1:8" x14ac:dyDescent="0.25">
      <c r="A11" s="1" t="s">
        <v>4</v>
      </c>
    </row>
    <row r="12" spans="1:8" x14ac:dyDescent="0.25">
      <c r="A12" s="1" t="s">
        <v>5</v>
      </c>
    </row>
    <row r="13" spans="1:8" x14ac:dyDescent="0.25">
      <c r="A13" s="1" t="s">
        <v>6</v>
      </c>
    </row>
    <row r="14" spans="1:8" x14ac:dyDescent="0.25">
      <c r="A14" s="1" t="s">
        <v>7</v>
      </c>
    </row>
    <row r="15" spans="1:8" x14ac:dyDescent="0.25">
      <c r="A15" s="1" t="s">
        <v>8</v>
      </c>
    </row>
    <row r="16" spans="1:8" x14ac:dyDescent="0.25">
      <c r="A16" s="1" t="s">
        <v>9</v>
      </c>
    </row>
    <row r="17" spans="1:1" x14ac:dyDescent="0.25">
      <c r="A17" s="1" t="s">
        <v>10</v>
      </c>
    </row>
    <row r="19" spans="1:1" x14ac:dyDescent="0.25">
      <c r="A19" s="1" t="s">
        <v>12</v>
      </c>
    </row>
    <row r="20" spans="1:1" x14ac:dyDescent="0.25">
      <c r="A20" s="1" t="s">
        <v>13</v>
      </c>
    </row>
    <row r="21" spans="1:1" x14ac:dyDescent="0.25">
      <c r="A21" s="1" t="s">
        <v>14</v>
      </c>
    </row>
    <row r="22" spans="1:1" x14ac:dyDescent="0.25">
      <c r="A22" s="1" t="s">
        <v>15</v>
      </c>
    </row>
    <row r="23" spans="1:1" x14ac:dyDescent="0.25">
      <c r="A23" s="1" t="s">
        <v>16</v>
      </c>
    </row>
    <row r="24" spans="1:1" x14ac:dyDescent="0.25">
      <c r="A24" s="1" t="s">
        <v>17</v>
      </c>
    </row>
    <row r="25" spans="1:1" x14ac:dyDescent="0.25">
      <c r="A25" s="1" t="s">
        <v>18</v>
      </c>
    </row>
    <row r="26" spans="1:1" x14ac:dyDescent="0.25">
      <c r="A26" s="1" t="s">
        <v>19</v>
      </c>
    </row>
    <row r="27" spans="1:1" x14ac:dyDescent="0.25">
      <c r="A27" s="1" t="s">
        <v>20</v>
      </c>
    </row>
    <row r="28" spans="1:1" x14ac:dyDescent="0.25">
      <c r="A28" s="1" t="s">
        <v>21</v>
      </c>
    </row>
    <row r="29" spans="1:1" x14ac:dyDescent="0.25">
      <c r="A29" s="1" t="s">
        <v>22</v>
      </c>
    </row>
    <row r="30" spans="1:1" x14ac:dyDescent="0.25">
      <c r="A30" s="1" t="s">
        <v>23</v>
      </c>
    </row>
    <row r="31" spans="1:1" x14ac:dyDescent="0.25">
      <c r="A31" s="1" t="s">
        <v>24</v>
      </c>
    </row>
    <row r="32" spans="1:1" x14ac:dyDescent="0.25">
      <c r="A32" s="1" t="s">
        <v>25</v>
      </c>
    </row>
    <row r="33" spans="1:1" x14ac:dyDescent="0.25">
      <c r="A33" s="1" t="s">
        <v>26</v>
      </c>
    </row>
    <row r="34" spans="1:1" x14ac:dyDescent="0.25">
      <c r="A34" s="1" t="s">
        <v>27</v>
      </c>
    </row>
    <row r="35" spans="1:1" x14ac:dyDescent="0.25">
      <c r="A35" s="1" t="s">
        <v>28</v>
      </c>
    </row>
    <row r="36" spans="1:1" x14ac:dyDescent="0.25">
      <c r="A36" s="1" t="s">
        <v>29</v>
      </c>
    </row>
  </sheetData>
  <mergeCells count="1">
    <mergeCell ref="A1:H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sqref="A1:H2"/>
    </sheetView>
  </sheetViews>
  <sheetFormatPr defaultColWidth="11.42578125" defaultRowHeight="15" x14ac:dyDescent="0.25"/>
  <sheetData>
    <row r="1" spans="1:8" x14ac:dyDescent="0.25">
      <c r="A1" s="14" t="s">
        <v>141</v>
      </c>
      <c r="B1" s="14"/>
      <c r="C1" s="14"/>
      <c r="D1" s="14"/>
      <c r="E1" s="14"/>
      <c r="F1" s="14"/>
      <c r="G1" s="14"/>
      <c r="H1" s="14"/>
    </row>
    <row r="2" spans="1:8" x14ac:dyDescent="0.25">
      <c r="A2" s="14"/>
      <c r="B2" s="14"/>
      <c r="C2" s="14"/>
      <c r="D2" s="14"/>
      <c r="E2" s="14"/>
      <c r="F2" s="14"/>
      <c r="G2" s="14"/>
      <c r="H2" s="14"/>
    </row>
    <row r="5" spans="1:8" x14ac:dyDescent="0.25">
      <c r="A5" s="1" t="s">
        <v>12</v>
      </c>
    </row>
    <row r="7" spans="1:8" x14ac:dyDescent="0.25">
      <c r="A7" t="s">
        <v>30</v>
      </c>
      <c r="C7" t="s">
        <v>31</v>
      </c>
      <c r="E7" t="s">
        <v>32</v>
      </c>
    </row>
    <row r="8" spans="1:8" x14ac:dyDescent="0.25">
      <c r="A8" t="s">
        <v>47</v>
      </c>
      <c r="C8" t="s">
        <v>46</v>
      </c>
    </row>
    <row r="9" spans="1:8" x14ac:dyDescent="0.25">
      <c r="A9" t="s">
        <v>33</v>
      </c>
      <c r="C9" t="s">
        <v>37</v>
      </c>
    </row>
    <row r="10" spans="1:8" x14ac:dyDescent="0.25">
      <c r="A10" t="s">
        <v>34</v>
      </c>
      <c r="C10" t="s">
        <v>35</v>
      </c>
    </row>
    <row r="11" spans="1:8" x14ac:dyDescent="0.25">
      <c r="A11" t="s">
        <v>36</v>
      </c>
      <c r="C11" t="s">
        <v>38</v>
      </c>
    </row>
    <row r="12" spans="1:8" x14ac:dyDescent="0.25">
      <c r="A12" t="s">
        <v>39</v>
      </c>
      <c r="C12" t="s">
        <v>40</v>
      </c>
    </row>
    <row r="13" spans="1:8" x14ac:dyDescent="0.25">
      <c r="A13" t="s">
        <v>41</v>
      </c>
    </row>
    <row r="14" spans="1:8" x14ac:dyDescent="0.25">
      <c r="A14" t="s">
        <v>42</v>
      </c>
    </row>
  </sheetData>
  <mergeCells count="1">
    <mergeCell ref="A1:H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2"/>
  <sheetViews>
    <sheetView workbookViewId="0">
      <selection activeCell="B12" sqref="B12"/>
    </sheetView>
  </sheetViews>
  <sheetFormatPr defaultColWidth="11.42578125" defaultRowHeight="15" x14ac:dyDescent="0.25"/>
  <sheetData>
    <row r="3" spans="1:2" x14ac:dyDescent="0.25">
      <c r="A3" s="1" t="s">
        <v>13</v>
      </c>
    </row>
    <row r="5" spans="1:2" x14ac:dyDescent="0.25">
      <c r="B5" t="s">
        <v>42</v>
      </c>
    </row>
    <row r="6" spans="1:2" x14ac:dyDescent="0.25">
      <c r="B6" t="s">
        <v>43</v>
      </c>
    </row>
    <row r="7" spans="1:2" x14ac:dyDescent="0.25">
      <c r="B7" t="s">
        <v>45</v>
      </c>
    </row>
    <row r="8" spans="1:2" x14ac:dyDescent="0.25">
      <c r="B8" t="s">
        <v>44</v>
      </c>
    </row>
    <row r="10" spans="1:2" x14ac:dyDescent="0.25">
      <c r="B10" t="s">
        <v>48</v>
      </c>
    </row>
    <row r="12" spans="1:2" x14ac:dyDescent="0.25">
      <c r="B12" t="s">
        <v>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30"/>
  <sheetViews>
    <sheetView topLeftCell="A10" workbookViewId="0">
      <selection activeCell="B30" sqref="B30:C30"/>
    </sheetView>
  </sheetViews>
  <sheetFormatPr defaultColWidth="11.42578125" defaultRowHeight="15" x14ac:dyDescent="0.25"/>
  <sheetData>
    <row r="3" spans="1:3" x14ac:dyDescent="0.25">
      <c r="A3" s="1" t="s">
        <v>14</v>
      </c>
    </row>
    <row r="4" spans="1:3" x14ac:dyDescent="0.25">
      <c r="A4" s="1" t="s">
        <v>15</v>
      </c>
    </row>
    <row r="6" spans="1:3" x14ac:dyDescent="0.25">
      <c r="A6" t="s">
        <v>51</v>
      </c>
    </row>
    <row r="7" spans="1:3" x14ac:dyDescent="0.25">
      <c r="A7" t="s">
        <v>50</v>
      </c>
    </row>
    <row r="8" spans="1:3" x14ac:dyDescent="0.25">
      <c r="B8" s="2" t="s">
        <v>52</v>
      </c>
      <c r="C8" t="s">
        <v>57</v>
      </c>
    </row>
    <row r="10" spans="1:3" x14ac:dyDescent="0.25">
      <c r="A10" t="s">
        <v>53</v>
      </c>
    </row>
    <row r="11" spans="1:3" x14ac:dyDescent="0.25">
      <c r="A11" t="s">
        <v>50</v>
      </c>
    </row>
    <row r="12" spans="1:3" x14ac:dyDescent="0.25">
      <c r="B12" s="2" t="s">
        <v>54</v>
      </c>
      <c r="C12" t="s">
        <v>58</v>
      </c>
    </row>
    <row r="14" spans="1:3" x14ac:dyDescent="0.25">
      <c r="A14" t="s">
        <v>55</v>
      </c>
    </row>
    <row r="15" spans="1:3" x14ac:dyDescent="0.25">
      <c r="A15" t="s">
        <v>50</v>
      </c>
    </row>
    <row r="16" spans="1:3" x14ac:dyDescent="0.25">
      <c r="B16" s="2" t="s">
        <v>56</v>
      </c>
      <c r="C16" t="s">
        <v>59</v>
      </c>
    </row>
    <row r="19" spans="1:3" x14ac:dyDescent="0.25">
      <c r="A19" t="s">
        <v>60</v>
      </c>
    </row>
    <row r="20" spans="1:3" x14ac:dyDescent="0.25">
      <c r="A20" t="s">
        <v>50</v>
      </c>
    </row>
    <row r="21" spans="1:3" x14ac:dyDescent="0.25">
      <c r="B21" s="2" t="s">
        <v>61</v>
      </c>
      <c r="C21" t="s">
        <v>62</v>
      </c>
    </row>
    <row r="24" spans="1:3" x14ac:dyDescent="0.25">
      <c r="A24" t="s">
        <v>63</v>
      </c>
    </row>
    <row r="25" spans="1:3" x14ac:dyDescent="0.25">
      <c r="A25" t="s">
        <v>50</v>
      </c>
    </row>
    <row r="26" spans="1:3" x14ac:dyDescent="0.25">
      <c r="B26" s="2" t="s">
        <v>64</v>
      </c>
      <c r="C26" t="s">
        <v>65</v>
      </c>
    </row>
    <row r="28" spans="1:3" x14ac:dyDescent="0.25">
      <c r="A28" t="s">
        <v>66</v>
      </c>
    </row>
    <row r="29" spans="1:3" x14ac:dyDescent="0.25">
      <c r="A29" t="s">
        <v>50</v>
      </c>
    </row>
    <row r="30" spans="1:3" x14ac:dyDescent="0.25">
      <c r="B30" s="2" t="s">
        <v>67</v>
      </c>
      <c r="C30" t="s">
        <v>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8"/>
  <sheetViews>
    <sheetView workbookViewId="0">
      <selection activeCell="B7" sqref="B7"/>
    </sheetView>
  </sheetViews>
  <sheetFormatPr defaultColWidth="11.42578125" defaultRowHeight="15" x14ac:dyDescent="0.25"/>
  <sheetData>
    <row r="3" spans="1:2" x14ac:dyDescent="0.25">
      <c r="A3" s="1" t="s">
        <v>16</v>
      </c>
    </row>
    <row r="4" spans="1:2" x14ac:dyDescent="0.25">
      <c r="A4" s="1" t="s">
        <v>17</v>
      </c>
    </row>
    <row r="6" spans="1:2" x14ac:dyDescent="0.25">
      <c r="B6" t="s">
        <v>79</v>
      </c>
    </row>
    <row r="7" spans="1:2" x14ac:dyDescent="0.25">
      <c r="B7" t="s">
        <v>68</v>
      </c>
    </row>
    <row r="8" spans="1:2" x14ac:dyDescent="0.25">
      <c r="B8" t="s">
        <v>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11"/>
  <sheetViews>
    <sheetView workbookViewId="0">
      <selection activeCell="B7" sqref="B7"/>
    </sheetView>
  </sheetViews>
  <sheetFormatPr defaultColWidth="11.42578125" defaultRowHeight="15" x14ac:dyDescent="0.25"/>
  <sheetData>
    <row r="3" spans="1:5" x14ac:dyDescent="0.25">
      <c r="A3" s="1" t="s">
        <v>18</v>
      </c>
    </row>
    <row r="6" spans="1:5" x14ac:dyDescent="0.25">
      <c r="B6" s="2" t="s">
        <v>70</v>
      </c>
      <c r="E6" t="s">
        <v>71</v>
      </c>
    </row>
    <row r="7" spans="1:5" x14ac:dyDescent="0.25">
      <c r="B7" s="2" t="s">
        <v>70</v>
      </c>
      <c r="E7">
        <v>2.1739130000000002</v>
      </c>
    </row>
    <row r="9" spans="1:5" x14ac:dyDescent="0.25">
      <c r="B9" s="2" t="s">
        <v>72</v>
      </c>
      <c r="C9">
        <f>-E7</f>
        <v>-2.1739130000000002</v>
      </c>
    </row>
    <row r="10" spans="1:5" x14ac:dyDescent="0.25">
      <c r="B10" s="2" t="s">
        <v>73</v>
      </c>
      <c r="C10">
        <v>-1.086957</v>
      </c>
    </row>
    <row r="11" spans="1:5" x14ac:dyDescent="0.25">
      <c r="B11" s="2" t="s">
        <v>74</v>
      </c>
      <c r="C11">
        <v>0.108696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7"/>
  <sheetViews>
    <sheetView workbookViewId="0">
      <selection activeCell="A8" sqref="A8"/>
    </sheetView>
  </sheetViews>
  <sheetFormatPr defaultColWidth="11.42578125" defaultRowHeight="15" x14ac:dyDescent="0.25"/>
  <sheetData>
    <row r="3" spans="1:3" x14ac:dyDescent="0.25">
      <c r="A3" s="1" t="s">
        <v>19</v>
      </c>
    </row>
    <row r="5" spans="1:3" x14ac:dyDescent="0.25">
      <c r="B5" t="s">
        <v>75</v>
      </c>
    </row>
    <row r="6" spans="1:3" x14ac:dyDescent="0.25">
      <c r="B6" t="s">
        <v>76</v>
      </c>
      <c r="C6" t="s">
        <v>77</v>
      </c>
    </row>
    <row r="7" spans="1:3" x14ac:dyDescent="0.25">
      <c r="B7" t="s">
        <v>76</v>
      </c>
      <c r="C7">
        <v>-41.36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35"/>
  <sheetViews>
    <sheetView topLeftCell="A3" workbookViewId="0">
      <selection activeCell="C12" sqref="B12:C12"/>
    </sheetView>
  </sheetViews>
  <sheetFormatPr defaultColWidth="11.42578125" defaultRowHeight="15" x14ac:dyDescent="0.25"/>
  <sheetData>
    <row r="3" spans="1:3" x14ac:dyDescent="0.25">
      <c r="A3" s="1" t="s">
        <v>20</v>
      </c>
    </row>
    <row r="4" spans="1:3" x14ac:dyDescent="0.25">
      <c r="A4" s="1" t="s">
        <v>21</v>
      </c>
    </row>
    <row r="6" spans="1:3" x14ac:dyDescent="0.25">
      <c r="A6" t="s">
        <v>82</v>
      </c>
    </row>
    <row r="7" spans="1:3" x14ac:dyDescent="0.25">
      <c r="A7" t="s">
        <v>83</v>
      </c>
      <c r="B7" t="s">
        <v>78</v>
      </c>
    </row>
    <row r="8" spans="1:3" x14ac:dyDescent="0.25">
      <c r="B8" t="s">
        <v>80</v>
      </c>
    </row>
    <row r="9" spans="1:3" x14ac:dyDescent="0.25">
      <c r="B9" t="s">
        <v>81</v>
      </c>
    </row>
    <row r="11" spans="1:3" x14ac:dyDescent="0.25">
      <c r="A11" t="s">
        <v>84</v>
      </c>
    </row>
    <row r="12" spans="1:3" x14ac:dyDescent="0.25">
      <c r="B12" s="2" t="s">
        <v>85</v>
      </c>
      <c r="C12" t="s">
        <v>86</v>
      </c>
    </row>
    <row r="13" spans="1:3" x14ac:dyDescent="0.25">
      <c r="B13" s="2" t="s">
        <v>85</v>
      </c>
      <c r="C13" t="s">
        <v>87</v>
      </c>
    </row>
    <row r="14" spans="1:3" x14ac:dyDescent="0.25">
      <c r="B14" s="2" t="s">
        <v>85</v>
      </c>
      <c r="C14" s="3">
        <f>1/0.46 * 60</f>
        <v>130.43478260869566</v>
      </c>
    </row>
    <row r="15" spans="1:3" x14ac:dyDescent="0.25">
      <c r="B15" t="s">
        <v>81</v>
      </c>
    </row>
    <row r="18" spans="1:5" x14ac:dyDescent="0.25">
      <c r="A18" t="s">
        <v>88</v>
      </c>
    </row>
    <row r="20" spans="1:5" x14ac:dyDescent="0.25">
      <c r="B20" t="s">
        <v>90</v>
      </c>
    </row>
    <row r="21" spans="1:5" x14ac:dyDescent="0.25">
      <c r="B21" t="s">
        <v>91</v>
      </c>
      <c r="C21">
        <f>+ (110 + 0.11 * 2233.7)</f>
        <v>355.70699999999999</v>
      </c>
    </row>
    <row r="22" spans="1:5" x14ac:dyDescent="0.25">
      <c r="B22" t="s">
        <v>89</v>
      </c>
      <c r="C22">
        <f>360-C21</f>
        <v>4.2930000000000064</v>
      </c>
    </row>
    <row r="25" spans="1:5" x14ac:dyDescent="0.25">
      <c r="A25" t="s">
        <v>92</v>
      </c>
    </row>
    <row r="27" spans="1:5" x14ac:dyDescent="0.25">
      <c r="B27" t="s">
        <v>93</v>
      </c>
    </row>
    <row r="28" spans="1:5" x14ac:dyDescent="0.25">
      <c r="B28" t="s">
        <v>94</v>
      </c>
    </row>
    <row r="30" spans="1:5" x14ac:dyDescent="0.25">
      <c r="A30" t="s">
        <v>95</v>
      </c>
    </row>
    <row r="32" spans="1:5" x14ac:dyDescent="0.25">
      <c r="B32" t="s">
        <v>96</v>
      </c>
      <c r="C32" t="s">
        <v>97</v>
      </c>
      <c r="E32">
        <f>0.5* 130.43 - 0.5* 0.1 * 130.43</f>
        <v>58.6935</v>
      </c>
    </row>
    <row r="33" spans="1:2" x14ac:dyDescent="0.25">
      <c r="B33" t="s">
        <v>98</v>
      </c>
    </row>
    <row r="35" spans="1:2" x14ac:dyDescent="0.25">
      <c r="A35" t="s">
        <v>99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21"/>
  <sheetViews>
    <sheetView topLeftCell="A4" workbookViewId="0">
      <selection activeCell="B16" sqref="B16"/>
    </sheetView>
  </sheetViews>
  <sheetFormatPr defaultColWidth="11.42578125" defaultRowHeight="15" x14ac:dyDescent="0.25"/>
  <sheetData>
    <row r="3" spans="1:6" x14ac:dyDescent="0.25">
      <c r="A3" s="1" t="s">
        <v>22</v>
      </c>
    </row>
    <row r="4" spans="1:6" x14ac:dyDescent="0.25">
      <c r="A4" s="1" t="s">
        <v>23</v>
      </c>
    </row>
    <row r="6" spans="1:6" x14ac:dyDescent="0.25">
      <c r="A6" t="s">
        <v>104</v>
      </c>
    </row>
    <row r="7" spans="1:6" x14ac:dyDescent="0.25">
      <c r="B7" s="2" t="s">
        <v>85</v>
      </c>
      <c r="C7" t="s">
        <v>100</v>
      </c>
    </row>
    <row r="8" spans="1:6" x14ac:dyDescent="0.25">
      <c r="B8" s="2" t="s">
        <v>85</v>
      </c>
      <c r="C8" t="s">
        <v>101</v>
      </c>
      <c r="D8">
        <f>-1/0.46*40</f>
        <v>-86.956521739130437</v>
      </c>
    </row>
    <row r="9" spans="1:6" x14ac:dyDescent="0.25">
      <c r="B9" t="s">
        <v>102</v>
      </c>
      <c r="C9" t="s">
        <v>103</v>
      </c>
    </row>
    <row r="10" spans="1:6" x14ac:dyDescent="0.25">
      <c r="B10" t="s">
        <v>102</v>
      </c>
      <c r="C10">
        <f>2103.26-86.96</f>
        <v>2016.3000000000002</v>
      </c>
    </row>
    <row r="13" spans="1:6" x14ac:dyDescent="0.25">
      <c r="A13" s="4" t="s">
        <v>105</v>
      </c>
      <c r="B13" s="4"/>
      <c r="C13" s="4"/>
      <c r="D13" s="4"/>
      <c r="E13" s="4"/>
      <c r="F13" s="4"/>
    </row>
    <row r="14" spans="1:6" x14ac:dyDescent="0.25">
      <c r="A14" s="4"/>
      <c r="B14" s="4"/>
      <c r="C14" s="4"/>
      <c r="D14" s="4"/>
      <c r="E14" s="4"/>
      <c r="F14" s="4"/>
    </row>
    <row r="15" spans="1:6" x14ac:dyDescent="0.25">
      <c r="A15" s="4"/>
      <c r="B15" s="5" t="s">
        <v>107</v>
      </c>
      <c r="C15" s="4"/>
      <c r="D15" s="4" t="s">
        <v>108</v>
      </c>
      <c r="E15" s="4"/>
      <c r="F15" s="4"/>
    </row>
    <row r="16" spans="1:6" x14ac:dyDescent="0.25">
      <c r="A16" s="4"/>
      <c r="B16" s="5" t="s">
        <v>106</v>
      </c>
      <c r="C16" s="4"/>
      <c r="D16" s="6">
        <f>40+0.11*-86.96</f>
        <v>30.4344</v>
      </c>
      <c r="E16" s="4"/>
      <c r="F16" s="4"/>
    </row>
    <row r="17" spans="1:6" x14ac:dyDescent="0.25">
      <c r="A17" s="4"/>
      <c r="B17" s="4"/>
      <c r="C17" s="4"/>
      <c r="D17" s="4"/>
      <c r="E17" s="4"/>
      <c r="F17" s="4"/>
    </row>
    <row r="18" spans="1:6" x14ac:dyDescent="0.25">
      <c r="A18" s="4"/>
      <c r="B18" s="4" t="s">
        <v>109</v>
      </c>
      <c r="C18" s="4" t="s">
        <v>110</v>
      </c>
      <c r="D18" s="6">
        <f>-(41.36+D16)</f>
        <v>-71.794399999999996</v>
      </c>
      <c r="E18" s="4"/>
      <c r="F18" s="4"/>
    </row>
    <row r="19" spans="1:6" x14ac:dyDescent="0.25">
      <c r="A19" s="4"/>
      <c r="B19" s="4"/>
      <c r="C19" s="4"/>
      <c r="D19" s="4"/>
      <c r="E19" s="4"/>
      <c r="F19" s="4"/>
    </row>
    <row r="20" spans="1:6" x14ac:dyDescent="0.25">
      <c r="A20" s="4"/>
      <c r="B20" s="4"/>
      <c r="C20" s="4"/>
      <c r="D20" s="4"/>
      <c r="E20" s="4"/>
      <c r="F20" s="4"/>
    </row>
    <row r="21" spans="1:6" x14ac:dyDescent="0.25">
      <c r="A21" s="4"/>
      <c r="B21" s="4"/>
      <c r="C21" s="4"/>
      <c r="D21" s="4"/>
      <c r="E21" s="4"/>
      <c r="F21" s="4"/>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20"/>
  <sheetViews>
    <sheetView topLeftCell="A16" workbookViewId="0">
      <selection activeCell="D20" sqref="D20"/>
    </sheetView>
  </sheetViews>
  <sheetFormatPr defaultColWidth="11.42578125" defaultRowHeight="15" x14ac:dyDescent="0.25"/>
  <sheetData>
    <row r="3" spans="1:6" x14ac:dyDescent="0.25">
      <c r="A3" s="1" t="s">
        <v>24</v>
      </c>
    </row>
    <row r="4" spans="1:6" x14ac:dyDescent="0.25">
      <c r="A4" s="1" t="s">
        <v>25</v>
      </c>
    </row>
    <row r="6" spans="1:6" x14ac:dyDescent="0.25">
      <c r="A6" t="s">
        <v>117</v>
      </c>
    </row>
    <row r="7" spans="1:6" x14ac:dyDescent="0.25">
      <c r="A7" t="s">
        <v>111</v>
      </c>
    </row>
    <row r="8" spans="1:6" x14ac:dyDescent="0.25">
      <c r="A8" t="s">
        <v>112</v>
      </c>
    </row>
    <row r="10" spans="1:6" x14ac:dyDescent="0.25">
      <c r="A10" t="s">
        <v>113</v>
      </c>
    </row>
    <row r="11" spans="1:6" x14ac:dyDescent="0.25">
      <c r="A11" t="s">
        <v>114</v>
      </c>
    </row>
    <row r="13" spans="1:6" x14ac:dyDescent="0.25">
      <c r="A13" t="s">
        <v>115</v>
      </c>
    </row>
    <row r="14" spans="1:6" x14ac:dyDescent="0.25">
      <c r="A14" t="s">
        <v>116</v>
      </c>
    </row>
    <row r="16" spans="1:6" x14ac:dyDescent="0.25">
      <c r="B16" s="7" t="s">
        <v>122</v>
      </c>
      <c r="D16" s="5" t="s">
        <v>121</v>
      </c>
      <c r="E16" s="8" t="s">
        <v>120</v>
      </c>
      <c r="F16" s="8" t="s">
        <v>119</v>
      </c>
    </row>
    <row r="17" spans="2:6" x14ac:dyDescent="0.25">
      <c r="B17" s="5" t="s">
        <v>118</v>
      </c>
      <c r="E17" s="5" t="s">
        <v>119</v>
      </c>
      <c r="F17" s="5" t="s">
        <v>118</v>
      </c>
    </row>
    <row r="19" spans="2:6" x14ac:dyDescent="0.25">
      <c r="B19" s="7" t="s">
        <v>122</v>
      </c>
      <c r="D19" s="5" t="s">
        <v>124</v>
      </c>
      <c r="E19" s="8" t="s">
        <v>120</v>
      </c>
      <c r="F19" s="8" t="s">
        <v>119</v>
      </c>
    </row>
    <row r="20" spans="2:6" x14ac:dyDescent="0.25">
      <c r="B20" s="5" t="s">
        <v>123</v>
      </c>
      <c r="E20" s="5" t="s">
        <v>119</v>
      </c>
      <c r="F20" s="5" t="s">
        <v>123</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9"/>
  <sheetViews>
    <sheetView workbookViewId="0">
      <selection activeCell="E20" sqref="E20"/>
    </sheetView>
  </sheetViews>
  <sheetFormatPr defaultColWidth="11.42578125" defaultRowHeight="15" x14ac:dyDescent="0.25"/>
  <sheetData>
    <row r="3" spans="1:7" x14ac:dyDescent="0.25">
      <c r="A3" s="1" t="s">
        <v>26</v>
      </c>
    </row>
    <row r="4" spans="1:7" x14ac:dyDescent="0.25">
      <c r="A4" s="1" t="s">
        <v>27</v>
      </c>
    </row>
    <row r="6" spans="1:7" x14ac:dyDescent="0.25">
      <c r="A6" t="s">
        <v>125</v>
      </c>
    </row>
    <row r="8" spans="1:7" x14ac:dyDescent="0.25">
      <c r="B8" t="s">
        <v>126</v>
      </c>
      <c r="C8" s="9">
        <v>1</v>
      </c>
      <c r="E8" t="s">
        <v>128</v>
      </c>
    </row>
    <row r="9" spans="1:7" x14ac:dyDescent="0.25">
      <c r="C9" t="s">
        <v>127</v>
      </c>
    </row>
    <row r="11" spans="1:7" x14ac:dyDescent="0.25">
      <c r="B11" t="s">
        <v>126</v>
      </c>
      <c r="C11" s="10">
        <v>1</v>
      </c>
      <c r="D11" t="s">
        <v>130</v>
      </c>
      <c r="E11">
        <f>+(250+100+500+300-110-0.5*150+0.5*0.1*50)</f>
        <v>967.5</v>
      </c>
      <c r="F11" t="s">
        <v>129</v>
      </c>
      <c r="G11">
        <f>+E11/C12</f>
        <v>1935</v>
      </c>
    </row>
    <row r="12" spans="1:7" x14ac:dyDescent="0.25">
      <c r="C12">
        <f>+(1-0.5+0.5*0.1-0.2+0.15)</f>
        <v>0.5</v>
      </c>
    </row>
    <row r="14" spans="1:7" x14ac:dyDescent="0.25">
      <c r="A14" t="s">
        <v>131</v>
      </c>
    </row>
    <row r="16" spans="1:7" x14ac:dyDescent="0.25">
      <c r="A16" t="s">
        <v>132</v>
      </c>
    </row>
    <row r="17" spans="1:5" x14ac:dyDescent="0.25">
      <c r="A17" t="s">
        <v>133</v>
      </c>
    </row>
    <row r="19" spans="1:5" x14ac:dyDescent="0.25">
      <c r="B19" t="s">
        <v>134</v>
      </c>
      <c r="C19" t="s">
        <v>135</v>
      </c>
      <c r="E19">
        <f>300-(110+0.15*1935)</f>
        <v>-100.25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15"/>
  <sheetViews>
    <sheetView workbookViewId="0">
      <selection activeCell="A16" sqref="A16"/>
    </sheetView>
  </sheetViews>
  <sheetFormatPr defaultColWidth="11.42578125" defaultRowHeight="15" x14ac:dyDescent="0.25"/>
  <sheetData>
    <row r="4" spans="1:10" x14ac:dyDescent="0.25">
      <c r="A4" s="1" t="s">
        <v>28</v>
      </c>
    </row>
    <row r="6" spans="1:10" x14ac:dyDescent="0.25">
      <c r="A6" s="11" t="s">
        <v>136</v>
      </c>
      <c r="B6" s="11"/>
      <c r="C6" s="11"/>
      <c r="D6" s="11"/>
      <c r="E6" s="11"/>
      <c r="F6" s="11"/>
      <c r="G6" s="11"/>
      <c r="H6" s="11"/>
      <c r="I6" s="11"/>
      <c r="J6" s="11"/>
    </row>
    <row r="7" spans="1:10" x14ac:dyDescent="0.25">
      <c r="A7" s="11"/>
      <c r="B7" s="11"/>
      <c r="C7" s="11"/>
      <c r="D7" s="11"/>
      <c r="E7" s="11"/>
      <c r="F7" s="11"/>
      <c r="G7" s="11"/>
      <c r="H7" s="11"/>
      <c r="I7" s="11"/>
      <c r="J7" s="11"/>
    </row>
    <row r="8" spans="1:10" x14ac:dyDescent="0.25">
      <c r="A8" s="11"/>
      <c r="B8" s="11"/>
      <c r="C8" s="11"/>
      <c r="D8" s="11"/>
      <c r="E8" s="11"/>
      <c r="F8" s="11"/>
      <c r="G8" s="11"/>
      <c r="H8" s="11"/>
      <c r="I8" s="11"/>
      <c r="J8" s="11"/>
    </row>
    <row r="10" spans="1:10" x14ac:dyDescent="0.25">
      <c r="A10" s="11" t="s">
        <v>137</v>
      </c>
      <c r="B10" s="11"/>
      <c r="C10" s="11"/>
      <c r="D10" s="11"/>
      <c r="E10" s="11"/>
      <c r="F10" s="11"/>
      <c r="G10" s="11"/>
      <c r="H10" s="11"/>
      <c r="I10" s="11"/>
      <c r="J10" s="11"/>
    </row>
    <row r="11" spans="1:10" x14ac:dyDescent="0.25">
      <c r="A11" s="11"/>
      <c r="B11" s="11"/>
      <c r="C11" s="11"/>
      <c r="D11" s="11"/>
      <c r="E11" s="11"/>
      <c r="F11" s="11"/>
      <c r="G11" s="11"/>
      <c r="H11" s="11"/>
      <c r="I11" s="11"/>
      <c r="J11" s="11"/>
    </row>
    <row r="13" spans="1:10" x14ac:dyDescent="0.25">
      <c r="A13" s="12" t="s">
        <v>138</v>
      </c>
      <c r="B13" s="12"/>
      <c r="C13" s="12"/>
      <c r="D13" s="12"/>
      <c r="E13" s="12"/>
      <c r="F13" s="12"/>
      <c r="G13" s="12"/>
      <c r="H13" s="12"/>
      <c r="I13" s="12"/>
      <c r="J13" s="12"/>
    </row>
    <row r="14" spans="1:10" x14ac:dyDescent="0.25">
      <c r="A14" s="12"/>
      <c r="B14" s="12"/>
      <c r="C14" s="12"/>
      <c r="D14" s="12"/>
      <c r="E14" s="12"/>
      <c r="F14" s="12"/>
      <c r="G14" s="12"/>
      <c r="H14" s="12"/>
      <c r="I14" s="12"/>
      <c r="J14" s="12"/>
    </row>
    <row r="15" spans="1:10" x14ac:dyDescent="0.25">
      <c r="A15" s="12"/>
      <c r="B15" s="12"/>
      <c r="C15" s="12"/>
      <c r="D15" s="12"/>
      <c r="E15" s="12"/>
      <c r="F15" s="12"/>
      <c r="G15" s="12"/>
      <c r="H15" s="12"/>
      <c r="I15" s="12"/>
      <c r="J15" s="12"/>
    </row>
  </sheetData>
  <mergeCells count="3">
    <mergeCell ref="A6:J8"/>
    <mergeCell ref="A10:J11"/>
    <mergeCell ref="A13:J1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13"/>
  <sheetViews>
    <sheetView workbookViewId="0">
      <selection activeCell="A11" sqref="A11:J13"/>
    </sheetView>
  </sheetViews>
  <sheetFormatPr defaultColWidth="11.42578125" defaultRowHeight="15" x14ac:dyDescent="0.25"/>
  <sheetData>
    <row r="4" spans="1:10" x14ac:dyDescent="0.25">
      <c r="A4" s="1" t="s">
        <v>29</v>
      </c>
    </row>
    <row r="6" spans="1:10" x14ac:dyDescent="0.25">
      <c r="A6" s="13" t="s">
        <v>139</v>
      </c>
      <c r="B6" s="13"/>
      <c r="C6" s="13"/>
      <c r="D6" s="13"/>
      <c r="E6" s="13"/>
      <c r="F6" s="13"/>
      <c r="G6" s="13"/>
      <c r="H6" s="13"/>
      <c r="I6" s="13"/>
      <c r="J6" s="13"/>
    </row>
    <row r="7" spans="1:10" x14ac:dyDescent="0.25">
      <c r="A7" s="13"/>
      <c r="B7" s="13"/>
      <c r="C7" s="13"/>
      <c r="D7" s="13"/>
      <c r="E7" s="13"/>
      <c r="F7" s="13"/>
      <c r="G7" s="13"/>
      <c r="H7" s="13"/>
      <c r="I7" s="13"/>
      <c r="J7" s="13"/>
    </row>
    <row r="8" spans="1:10" x14ac:dyDescent="0.25">
      <c r="A8" s="13"/>
      <c r="B8" s="13"/>
      <c r="C8" s="13"/>
      <c r="D8" s="13"/>
      <c r="E8" s="13"/>
      <c r="F8" s="13"/>
      <c r="G8" s="13"/>
      <c r="H8" s="13"/>
      <c r="I8" s="13"/>
      <c r="J8" s="13"/>
    </row>
    <row r="9" spans="1:10" x14ac:dyDescent="0.25">
      <c r="A9" s="13"/>
      <c r="B9" s="13"/>
      <c r="C9" s="13"/>
      <c r="D9" s="13"/>
      <c r="E9" s="13"/>
      <c r="F9" s="13"/>
      <c r="G9" s="13"/>
      <c r="H9" s="13"/>
      <c r="I9" s="13"/>
      <c r="J9" s="13"/>
    </row>
    <row r="11" spans="1:10" x14ac:dyDescent="0.25">
      <c r="A11" s="11" t="s">
        <v>140</v>
      </c>
      <c r="B11" s="11"/>
      <c r="C11" s="11"/>
      <c r="D11" s="11"/>
      <c r="E11" s="11"/>
      <c r="F11" s="11"/>
      <c r="G11" s="11"/>
      <c r="H11" s="11"/>
      <c r="I11" s="11"/>
      <c r="J11" s="11"/>
    </row>
    <row r="12" spans="1:10" x14ac:dyDescent="0.25">
      <c r="A12" s="11"/>
      <c r="B12" s="11"/>
      <c r="C12" s="11"/>
      <c r="D12" s="11"/>
      <c r="E12" s="11"/>
      <c r="F12" s="11"/>
      <c r="G12" s="11"/>
      <c r="H12" s="11"/>
      <c r="I12" s="11"/>
      <c r="J12" s="11"/>
    </row>
    <row r="13" spans="1:10" x14ac:dyDescent="0.25">
      <c r="A13" s="11"/>
      <c r="B13" s="11"/>
      <c r="C13" s="11"/>
      <c r="D13" s="11"/>
      <c r="E13" s="11"/>
      <c r="F13" s="11"/>
      <c r="G13" s="11"/>
      <c r="H13" s="11"/>
      <c r="I13" s="11"/>
      <c r="J13" s="11"/>
    </row>
  </sheetData>
  <mergeCells count="2">
    <mergeCell ref="A6:J9"/>
    <mergeCell ref="A11:J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Planteo</vt:lpstr>
      <vt:lpstr>a)</vt:lpstr>
      <vt:lpstr>b)</vt:lpstr>
      <vt:lpstr>c)</vt:lpstr>
      <vt:lpstr>d)</vt:lpstr>
      <vt:lpstr>e)</vt:lpstr>
      <vt:lpstr>f)</vt:lpstr>
      <vt:lpstr>g)</vt:lpstr>
      <vt:lpstr>h)</vt:lpstr>
      <vt:lpstr>i)</vt:lpstr>
      <vt:lpstr>j)</vt:lpstr>
      <vt:lpstr>K)</vt:lpstr>
      <vt:lpstr>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Romina Cecilia Cicero</dc:creator>
  <cp:lastModifiedBy>HP</cp:lastModifiedBy>
  <dcterms:created xsi:type="dcterms:W3CDTF">2020-10-13T15:03:50Z</dcterms:created>
  <dcterms:modified xsi:type="dcterms:W3CDTF">2020-10-19T21:12:18Z</dcterms:modified>
</cp:coreProperties>
</file>