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cicero\Desktop\"/>
    </mc:Choice>
  </mc:AlternateContent>
  <bookViews>
    <workbookView xWindow="0" yWindow="0" windowWidth="20490" windowHeight="7020" activeTab="2"/>
  </bookViews>
  <sheets>
    <sheet name="Ej 1" sheetId="1" r:id="rId1"/>
    <sheet name="Ej 2" sheetId="2" r:id="rId2"/>
    <sheet name="Ej 3" sheetId="3" r:id="rId3"/>
    <sheet name="graf" sheetId="4" r:id="rId4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5" i="3" l="1"/>
  <c r="AC12" i="4" l="1"/>
  <c r="AC13" i="4"/>
  <c r="AE12" i="4"/>
  <c r="AE13" i="4"/>
  <c r="AC14" i="4"/>
  <c r="AE14" i="4"/>
  <c r="B21" i="4"/>
  <c r="O21" i="4"/>
  <c r="D21" i="4"/>
  <c r="P21" i="4"/>
  <c r="B22" i="4"/>
  <c r="O22" i="4"/>
  <c r="D22" i="4"/>
  <c r="P22" i="4"/>
  <c r="B23" i="4"/>
  <c r="O23" i="4"/>
  <c r="D23" i="4"/>
  <c r="P23" i="4"/>
  <c r="B24" i="4"/>
  <c r="O24" i="4"/>
  <c r="D24" i="4"/>
  <c r="P24" i="4"/>
  <c r="B25" i="4"/>
  <c r="O25" i="4"/>
  <c r="D25" i="4"/>
  <c r="P25" i="4"/>
  <c r="B26" i="4"/>
  <c r="O26" i="4"/>
  <c r="D26" i="4"/>
  <c r="P26" i="4"/>
  <c r="B27" i="4"/>
  <c r="O27" i="4"/>
  <c r="D27" i="4"/>
  <c r="P27" i="4"/>
  <c r="B28" i="4"/>
  <c r="O28" i="4"/>
  <c r="D28" i="4"/>
  <c r="P28" i="4"/>
  <c r="B29" i="4"/>
  <c r="O29" i="4"/>
  <c r="D29" i="4"/>
  <c r="P29" i="4"/>
  <c r="B30" i="4"/>
  <c r="O30" i="4"/>
  <c r="D30" i="4"/>
  <c r="P30" i="4"/>
  <c r="B31" i="4"/>
  <c r="O31" i="4"/>
  <c r="D31" i="4"/>
  <c r="P31" i="4"/>
  <c r="B32" i="4"/>
  <c r="O32" i="4"/>
  <c r="D32" i="4"/>
  <c r="P32" i="4"/>
  <c r="B33" i="4"/>
  <c r="O33" i="4"/>
  <c r="D33" i="4"/>
  <c r="P33" i="4"/>
  <c r="B34" i="4"/>
  <c r="O34" i="4"/>
  <c r="D34" i="4"/>
  <c r="P34" i="4"/>
  <c r="B35" i="4"/>
  <c r="O35" i="4"/>
  <c r="D35" i="4"/>
  <c r="P35" i="4"/>
  <c r="B36" i="4"/>
  <c r="O36" i="4"/>
  <c r="D36" i="4"/>
  <c r="P36" i="4"/>
  <c r="D20" i="4"/>
  <c r="P20" i="4"/>
  <c r="O20" i="4"/>
  <c r="W12" i="4"/>
  <c r="W13" i="4"/>
  <c r="Y12" i="4"/>
  <c r="Y13" i="4"/>
  <c r="W14" i="4"/>
  <c r="Y14" i="4"/>
  <c r="L20" i="4"/>
  <c r="M20" i="4"/>
  <c r="L49" i="3"/>
  <c r="J20" i="4"/>
  <c r="S12" i="4"/>
  <c r="S13" i="4"/>
  <c r="S14" i="4"/>
  <c r="Q12" i="4"/>
  <c r="Q13" i="4"/>
  <c r="M13" i="4"/>
  <c r="M14" i="4"/>
  <c r="K13" i="4"/>
  <c r="K14" i="4"/>
  <c r="J22" i="4"/>
  <c r="J21" i="4"/>
  <c r="L21" i="4"/>
  <c r="L22" i="4"/>
  <c r="Q14" i="4"/>
  <c r="F22" i="4"/>
  <c r="I22" i="4"/>
  <c r="F20" i="4"/>
  <c r="I20" i="4"/>
  <c r="F21" i="4"/>
  <c r="I21" i="4"/>
  <c r="E136" i="3"/>
  <c r="F136" i="3"/>
  <c r="F138" i="3"/>
  <c r="I138" i="3" s="1"/>
  <c r="K118" i="3"/>
  <c r="J120" i="3"/>
  <c r="L120" i="3"/>
  <c r="H138" i="3"/>
  <c r="G12" i="4"/>
  <c r="G13" i="4"/>
  <c r="G14" i="4"/>
  <c r="E12" i="4"/>
  <c r="E13" i="4"/>
  <c r="E14" i="4"/>
  <c r="H129" i="3"/>
  <c r="D91" i="3"/>
  <c r="E91" i="3"/>
  <c r="E89" i="3"/>
  <c r="I79" i="3"/>
  <c r="I78" i="3"/>
  <c r="I80" i="3"/>
  <c r="F23" i="4"/>
  <c r="I23" i="4"/>
  <c r="J23" i="4"/>
  <c r="G22" i="4"/>
  <c r="M22" i="4"/>
  <c r="G21" i="4"/>
  <c r="M21" i="4"/>
  <c r="L23" i="4"/>
  <c r="C21" i="4"/>
  <c r="C20" i="4"/>
  <c r="C22" i="4"/>
  <c r="C23" i="4"/>
  <c r="G20" i="4"/>
  <c r="G23" i="4"/>
  <c r="M23" i="4"/>
  <c r="J24" i="4"/>
  <c r="L24" i="4"/>
  <c r="F24" i="4"/>
  <c r="I24" i="4"/>
  <c r="C24" i="4"/>
  <c r="G24" i="4"/>
  <c r="M24" i="4"/>
  <c r="J25" i="4"/>
  <c r="L25" i="4"/>
  <c r="F25" i="4"/>
  <c r="I25" i="4"/>
  <c r="C25" i="4"/>
  <c r="G25" i="4"/>
  <c r="M25" i="4"/>
  <c r="J26" i="4"/>
  <c r="L26" i="4"/>
  <c r="F26" i="4"/>
  <c r="I26" i="4"/>
  <c r="C26" i="4"/>
  <c r="J27" i="4"/>
  <c r="L27" i="4"/>
  <c r="G26" i="4"/>
  <c r="M26" i="4"/>
  <c r="F27" i="4"/>
  <c r="I27" i="4"/>
  <c r="C27" i="4"/>
  <c r="G27" i="4"/>
  <c r="M27" i="4"/>
  <c r="J28" i="4"/>
  <c r="L28" i="4"/>
  <c r="F28" i="4"/>
  <c r="I28" i="4"/>
  <c r="C28" i="4"/>
  <c r="J29" i="4"/>
  <c r="L29" i="4"/>
  <c r="G28" i="4"/>
  <c r="M28" i="4"/>
  <c r="F29" i="4"/>
  <c r="I29" i="4"/>
  <c r="C29" i="4"/>
  <c r="G29" i="4"/>
  <c r="M29" i="4"/>
  <c r="J30" i="4"/>
  <c r="L30" i="4"/>
  <c r="F30" i="4"/>
  <c r="I30" i="4"/>
  <c r="C30" i="4"/>
  <c r="G30" i="4"/>
  <c r="M30" i="4"/>
  <c r="J31" i="4"/>
  <c r="L31" i="4"/>
  <c r="F31" i="4"/>
  <c r="I31" i="4"/>
  <c r="C31" i="4"/>
  <c r="G31" i="4"/>
  <c r="M31" i="4"/>
  <c r="L32" i="4"/>
  <c r="J32" i="4"/>
  <c r="F32" i="4"/>
  <c r="I32" i="4"/>
  <c r="C32" i="4"/>
  <c r="G32" i="4"/>
  <c r="M32" i="4"/>
  <c r="J33" i="4"/>
  <c r="L33" i="4"/>
  <c r="F33" i="4"/>
  <c r="I33" i="4"/>
  <c r="C33" i="4"/>
  <c r="J34" i="4"/>
  <c r="L34" i="4"/>
  <c r="G33" i="4"/>
  <c r="M33" i="4"/>
  <c r="F34" i="4"/>
  <c r="I34" i="4"/>
  <c r="C34" i="4"/>
  <c r="G34" i="4"/>
  <c r="M34" i="4"/>
  <c r="J35" i="4"/>
  <c r="L35" i="4"/>
  <c r="F35" i="4"/>
  <c r="I35" i="4"/>
  <c r="C35" i="4"/>
  <c r="G35" i="4"/>
  <c r="M35" i="4"/>
  <c r="J36" i="4"/>
  <c r="L36" i="4"/>
  <c r="F36" i="4"/>
  <c r="I36" i="4"/>
  <c r="C36" i="4"/>
  <c r="G36" i="4"/>
  <c r="M36" i="4"/>
</calcChain>
</file>

<file path=xl/sharedStrings.xml><?xml version="1.0" encoding="utf-8"?>
<sst xmlns="http://schemas.openxmlformats.org/spreadsheetml/2006/main" count="467" uniqueCount="327">
  <si>
    <t>C=C'+cYd-ei</t>
  </si>
  <si>
    <t>T=T'+tY</t>
  </si>
  <si>
    <t>M=M'+mY</t>
  </si>
  <si>
    <t>Yd=Y-T+F</t>
  </si>
  <si>
    <t xml:space="preserve">Y= </t>
  </si>
  <si>
    <t>C'-cT'+cF'+I'+G'+X'-M'</t>
  </si>
  <si>
    <t>1-c+ct-d+m</t>
  </si>
  <si>
    <t>i</t>
  </si>
  <si>
    <t>α</t>
  </si>
  <si>
    <r>
      <rPr>
        <u/>
        <sz val="11"/>
        <color theme="1"/>
        <rFont val="Calibri"/>
        <family val="2"/>
        <scheme val="minor"/>
      </rPr>
      <t>e+f</t>
    </r>
    <r>
      <rPr>
        <sz val="11"/>
        <color theme="1"/>
        <rFont val="Calibri"/>
        <family val="2"/>
        <scheme val="minor"/>
      </rPr>
      <t xml:space="preserve">  . i</t>
    </r>
  </si>
  <si>
    <t xml:space="preserve">    α</t>
  </si>
  <si>
    <r>
      <rPr>
        <u/>
        <sz val="11"/>
        <color rgb="FF202124"/>
        <rFont val="Calibri"/>
        <family val="2"/>
        <scheme val="minor"/>
      </rPr>
      <t xml:space="preserve">α Y + A'  </t>
    </r>
    <r>
      <rPr>
        <sz val="11"/>
        <color rgb="FF202124"/>
        <rFont val="Calibri"/>
        <family val="2"/>
        <scheme val="minor"/>
      </rPr>
      <t>=</t>
    </r>
  </si>
  <si>
    <r>
      <rPr>
        <u/>
        <sz val="11"/>
        <color theme="1"/>
        <rFont val="Calibri"/>
        <family val="2"/>
        <scheme val="minor"/>
      </rPr>
      <t xml:space="preserve">e+f   </t>
    </r>
    <r>
      <rPr>
        <sz val="11"/>
        <color theme="1"/>
        <rFont val="Calibri"/>
        <family val="2"/>
        <scheme val="minor"/>
      </rPr>
      <t xml:space="preserve"> . i</t>
    </r>
  </si>
  <si>
    <t xml:space="preserve">       e+f                 e+f</t>
  </si>
  <si>
    <r>
      <t xml:space="preserve">i= </t>
    </r>
    <r>
      <rPr>
        <u/>
        <sz val="11"/>
        <color theme="1"/>
        <rFont val="Calibri"/>
        <family val="2"/>
        <scheme val="minor"/>
      </rPr>
      <t xml:space="preserve">   -α  </t>
    </r>
    <r>
      <rPr>
        <sz val="11"/>
        <color theme="1"/>
        <rFont val="Calibri"/>
        <family val="2"/>
        <scheme val="minor"/>
      </rPr>
      <t xml:space="preserve">    . Y +</t>
    </r>
    <r>
      <rPr>
        <u/>
        <sz val="11"/>
        <color theme="1"/>
        <rFont val="Calibri"/>
        <family val="2"/>
        <scheme val="minor"/>
      </rPr>
      <t xml:space="preserve">    A'  </t>
    </r>
  </si>
  <si>
    <t>1- a</t>
  </si>
  <si>
    <t>1-b</t>
  </si>
  <si>
    <t>i=11%=0,11</t>
  </si>
  <si>
    <t>A'=</t>
  </si>
  <si>
    <t>900-320+320+1000+750+930-380=</t>
  </si>
  <si>
    <t>α  =</t>
  </si>
  <si>
    <t>1-0,8+0,8*0,25-0,2+0,05=</t>
  </si>
  <si>
    <t>e+f=</t>
  </si>
  <si>
    <t>1200+2800=</t>
  </si>
  <si>
    <t>f=28000</t>
  </si>
  <si>
    <t>e=1200</t>
  </si>
  <si>
    <t>h=0,075</t>
  </si>
  <si>
    <t>g=2000</t>
  </si>
  <si>
    <t>d=0,2</t>
  </si>
  <si>
    <t>m=0,05</t>
  </si>
  <si>
    <t>c=0,8</t>
  </si>
  <si>
    <t>t=0,25</t>
  </si>
  <si>
    <t>F'=400</t>
  </si>
  <si>
    <t>C'=900</t>
  </si>
  <si>
    <t>I'=1000</t>
  </si>
  <si>
    <t>X'=930</t>
  </si>
  <si>
    <t>T'=400</t>
  </si>
  <si>
    <t>G'=750</t>
  </si>
  <si>
    <t>X'-M'=550</t>
  </si>
  <si>
    <t>930-M'=550</t>
  </si>
  <si>
    <t>M'=380</t>
  </si>
  <si>
    <t>G'-T'=-750</t>
  </si>
  <si>
    <t>750-T'=-750</t>
  </si>
  <si>
    <t>T'=1500</t>
  </si>
  <si>
    <t>Md'= 460</t>
  </si>
  <si>
    <t xml:space="preserve">     0,25     0,25</t>
  </si>
  <si>
    <r>
      <t>Y=</t>
    </r>
    <r>
      <rPr>
        <u/>
        <sz val="11"/>
        <color theme="1"/>
        <rFont val="Calibri"/>
        <family val="2"/>
        <scheme val="minor"/>
      </rPr>
      <t>3200</t>
    </r>
    <r>
      <rPr>
        <sz val="11"/>
        <color theme="1"/>
        <rFont val="Calibri"/>
        <family val="2"/>
        <scheme val="minor"/>
      </rPr>
      <t xml:space="preserve">-   </t>
    </r>
    <r>
      <rPr>
        <u/>
        <sz val="11"/>
        <color theme="1"/>
        <rFont val="Calibri"/>
        <family val="2"/>
        <scheme val="minor"/>
      </rPr>
      <t>4000</t>
    </r>
    <r>
      <rPr>
        <sz val="11"/>
        <color theme="1"/>
        <rFont val="Calibri"/>
        <family val="2"/>
        <scheme val="minor"/>
      </rPr>
      <t xml:space="preserve"> . 0,11=</t>
    </r>
  </si>
  <si>
    <t>Y= 12800-1760</t>
  </si>
  <si>
    <t>Y=11040</t>
  </si>
  <si>
    <t>i=0,11</t>
  </si>
  <si>
    <t>1-c</t>
  </si>
  <si>
    <t>Yd= (1-t)Y-T'+F'</t>
  </si>
  <si>
    <t>2-a</t>
  </si>
  <si>
    <t>Ms</t>
  </si>
  <si>
    <t>Ms'</t>
  </si>
  <si>
    <t xml:space="preserve">         g               g</t>
  </si>
  <si>
    <t>2-b</t>
  </si>
  <si>
    <t>Nivel de equilibrio correspondiente al mercado de dinero</t>
  </si>
  <si>
    <t xml:space="preserve"> </t>
  </si>
  <si>
    <t>Tenemos que hallar Ms'= Oferta monetaria</t>
  </si>
  <si>
    <t>Multiplicadores</t>
  </si>
  <si>
    <t>2-c</t>
  </si>
  <si>
    <t>2-d</t>
  </si>
  <si>
    <t>Lv+Ev= 83,64+125,45= 209,09</t>
  </si>
  <si>
    <t>(rv+re).Dv= Lv+Ev</t>
  </si>
  <si>
    <t>Dv= 209,09 / (0,19+0,04)=209,09/0,23=909,09</t>
  </si>
  <si>
    <t>Lv= rv.Dv= 0,19*909,09=172,73</t>
  </si>
  <si>
    <t>Ev=re.Dv=0,04*909,09=36,36</t>
  </si>
  <si>
    <t>Oferta Monetaria= M1=Ep+Dv= 190,91+909,09= 1100</t>
  </si>
  <si>
    <t>ev.Dv=Ep= 0,21*909,09=190,91</t>
  </si>
  <si>
    <t>Base monetaria= Mo=Ep+Lv+Ev= 190,91+172,73+36,36=400</t>
  </si>
  <si>
    <t>1-d sacado de un alumno</t>
  </si>
  <si>
    <t>3-a</t>
  </si>
  <si>
    <t xml:space="preserve">                      g                  g  </t>
  </si>
  <si>
    <t xml:space="preserve">IS= Y= </t>
  </si>
  <si>
    <t>A'</t>
  </si>
  <si>
    <t>-  (e+f)</t>
  </si>
  <si>
    <t>1-c+ct-d-m</t>
  </si>
  <si>
    <t>.i</t>
  </si>
  <si>
    <t xml:space="preserve"> -  Y     +</t>
  </si>
  <si>
    <r>
      <t>=</t>
    </r>
    <r>
      <rPr>
        <u/>
        <sz val="11"/>
        <color theme="1"/>
        <rFont val="Calibri"/>
        <family val="2"/>
        <scheme val="minor"/>
      </rPr>
      <t xml:space="preserve">   (e+f)       </t>
    </r>
    <r>
      <rPr>
        <sz val="11"/>
        <color theme="1"/>
        <rFont val="Calibri"/>
        <family val="2"/>
        <scheme val="minor"/>
      </rPr>
      <t xml:space="preserve">   .i</t>
    </r>
  </si>
  <si>
    <t>A' - (1-c+ct-d+m).Y  =</t>
  </si>
  <si>
    <t>(e+f)</t>
  </si>
  <si>
    <t>. i</t>
  </si>
  <si>
    <t>IS=LM</t>
  </si>
  <si>
    <t xml:space="preserve">     A'       -</t>
  </si>
  <si>
    <r>
      <t xml:space="preserve">.Y=  - </t>
    </r>
    <r>
      <rPr>
        <u/>
        <sz val="11"/>
        <color theme="1"/>
        <rFont val="Calibri"/>
        <family val="2"/>
        <scheme val="minor"/>
      </rPr>
      <t xml:space="preserve">Ms'-Md' </t>
    </r>
  </si>
  <si>
    <t xml:space="preserve">                   g</t>
  </si>
  <si>
    <t xml:space="preserve">           g</t>
  </si>
  <si>
    <r>
      <t xml:space="preserve">   -   </t>
    </r>
    <r>
      <rPr>
        <u/>
        <sz val="11"/>
        <color theme="1"/>
        <rFont val="Calibri"/>
        <family val="2"/>
        <scheme val="minor"/>
      </rPr>
      <t xml:space="preserve">  h   </t>
    </r>
    <r>
      <rPr>
        <sz val="11"/>
        <color theme="1"/>
        <rFont val="Calibri"/>
        <family val="2"/>
        <scheme val="minor"/>
      </rPr>
      <t xml:space="preserve">  .Y</t>
    </r>
  </si>
  <si>
    <t xml:space="preserve">     A'       +</t>
  </si>
  <si>
    <t>Ms'-Md'</t>
  </si>
  <si>
    <t xml:space="preserve">    g</t>
  </si>
  <si>
    <t xml:space="preserve">   g            (e+f)</t>
  </si>
  <si>
    <r>
      <t xml:space="preserve">= </t>
    </r>
    <r>
      <rPr>
        <u/>
        <sz val="11"/>
        <color theme="1"/>
        <rFont val="Calibri"/>
        <family val="2"/>
        <scheme val="minor"/>
      </rPr>
      <t xml:space="preserve"> h</t>
    </r>
    <r>
      <rPr>
        <sz val="11"/>
        <color theme="1"/>
        <rFont val="Calibri"/>
        <family val="2"/>
        <scheme val="minor"/>
      </rPr>
      <t xml:space="preserve"> .Y+ </t>
    </r>
    <r>
      <rPr>
        <u/>
        <sz val="11"/>
        <color theme="1"/>
        <rFont val="Calibri"/>
        <family val="2"/>
        <scheme val="minor"/>
      </rPr>
      <t>1-c+ct-d+m</t>
    </r>
    <r>
      <rPr>
        <sz val="11"/>
        <color theme="1"/>
        <rFont val="Calibri"/>
        <family val="2"/>
        <scheme val="minor"/>
      </rPr>
      <t xml:space="preserve"> . Y</t>
    </r>
  </si>
  <si>
    <t xml:space="preserve">        (e+f)                   g                      (e+f).g</t>
  </si>
  <si>
    <r>
      <t xml:space="preserve">Y= ( </t>
    </r>
    <r>
      <rPr>
        <u/>
        <sz val="11"/>
        <color theme="1"/>
        <rFont val="Calibri"/>
        <family val="2"/>
        <scheme val="minor"/>
      </rPr>
      <t xml:space="preserve">A'    </t>
    </r>
    <r>
      <rPr>
        <sz val="11"/>
        <color theme="1"/>
        <rFont val="Calibri"/>
        <family val="2"/>
        <scheme val="minor"/>
      </rPr>
      <t xml:space="preserve">   +  </t>
    </r>
    <r>
      <rPr>
        <u/>
        <sz val="11"/>
        <color theme="1"/>
        <rFont val="Calibri"/>
        <family val="2"/>
        <scheme val="minor"/>
      </rPr>
      <t xml:space="preserve">Ms' - Md' </t>
    </r>
    <r>
      <rPr>
        <sz val="11"/>
        <color theme="1"/>
        <rFont val="Calibri"/>
        <family val="2"/>
        <scheme val="minor"/>
      </rPr>
      <t xml:space="preserve">  ) /    (</t>
    </r>
    <r>
      <rPr>
        <u/>
        <sz val="11"/>
        <color theme="1"/>
        <rFont val="Calibri"/>
        <family val="2"/>
        <scheme val="minor"/>
      </rPr>
      <t xml:space="preserve"> (h/g)+(1-c+ct-d+m/(e+f))</t>
    </r>
  </si>
  <si>
    <r>
      <t xml:space="preserve">Y= </t>
    </r>
    <r>
      <rPr>
        <u/>
        <sz val="11"/>
        <color theme="1"/>
        <rFont val="Calibri"/>
        <family val="2"/>
        <scheme val="minor"/>
      </rPr>
      <t>g.A'+(e+f)(Ms'-Md')</t>
    </r>
    <r>
      <rPr>
        <sz val="11"/>
        <color theme="1"/>
        <rFont val="Calibri"/>
        <family val="2"/>
        <scheme val="minor"/>
      </rPr>
      <t xml:space="preserve">    /   </t>
    </r>
    <r>
      <rPr>
        <u/>
        <sz val="11"/>
        <color theme="1"/>
        <rFont val="Calibri"/>
        <family val="2"/>
        <scheme val="minor"/>
      </rPr>
      <t xml:space="preserve"> h. (e+f)  +  (1-c+ct-d+m) . g</t>
    </r>
  </si>
  <si>
    <t xml:space="preserve">        (e+f).g                                        (e+f).g</t>
  </si>
  <si>
    <t xml:space="preserve">       h(e+f)+(1-c+ct-d+m).g</t>
  </si>
  <si>
    <r>
      <t xml:space="preserve">Y=  </t>
    </r>
    <r>
      <rPr>
        <u/>
        <sz val="11"/>
        <color theme="1"/>
        <rFont val="Calibri"/>
        <family val="2"/>
        <scheme val="minor"/>
      </rPr>
      <t xml:space="preserve">    g.A'+(e+f)(Ms'-Md')</t>
    </r>
  </si>
  <si>
    <t xml:space="preserve">       h(e+f)+(1-c+ct-d+m)g         h(e+f)+(1-c+ct-d+m).g</t>
  </si>
  <si>
    <r>
      <t>Y=</t>
    </r>
    <r>
      <rPr>
        <u/>
        <sz val="11"/>
        <color theme="1"/>
        <rFont val="Calibri"/>
        <family val="2"/>
        <scheme val="minor"/>
      </rPr>
      <t xml:space="preserve">                   g.A'               </t>
    </r>
    <r>
      <rPr>
        <sz val="11"/>
        <color theme="1"/>
        <rFont val="Calibri"/>
        <family val="2"/>
        <scheme val="minor"/>
      </rPr>
      <t xml:space="preserve">  +   </t>
    </r>
    <r>
      <rPr>
        <u/>
        <sz val="11"/>
        <color theme="1"/>
        <rFont val="Calibri"/>
        <family val="2"/>
        <scheme val="minor"/>
      </rPr>
      <t xml:space="preserve"> (e+f))(Ms'-Md')    </t>
    </r>
  </si>
  <si>
    <t xml:space="preserve">           divididos por g     </t>
  </si>
  <si>
    <t>divididos pr (e+f)</t>
  </si>
  <si>
    <r>
      <t>Y=</t>
    </r>
    <r>
      <rPr>
        <u/>
        <sz val="11"/>
        <color theme="1"/>
        <rFont val="Calibri"/>
        <family val="2"/>
        <scheme val="minor"/>
      </rPr>
      <t xml:space="preserve">                  1                             </t>
    </r>
    <r>
      <rPr>
        <sz val="11"/>
        <color theme="1"/>
        <rFont val="Calibri"/>
        <family val="2"/>
        <scheme val="minor"/>
      </rPr>
      <t xml:space="preserve">A'  +  </t>
    </r>
    <r>
      <rPr>
        <u/>
        <sz val="11"/>
        <color theme="1"/>
        <rFont val="Calibri"/>
        <family val="2"/>
        <scheme val="minor"/>
      </rPr>
      <t xml:space="preserve">              1                         </t>
    </r>
    <r>
      <rPr>
        <sz val="11"/>
        <color theme="1"/>
        <rFont val="Calibri"/>
        <family val="2"/>
        <scheme val="minor"/>
      </rPr>
      <t xml:space="preserve">    (Ms'-Md')</t>
    </r>
  </si>
  <si>
    <t>f=2800</t>
  </si>
  <si>
    <t>Md'=460</t>
  </si>
  <si>
    <t>T'-G'=400-750=-350</t>
  </si>
  <si>
    <t>T'-G'-F'=-750</t>
  </si>
  <si>
    <t>A'=C'-cT'+cF'+I'+G'+X'-M'</t>
  </si>
  <si>
    <t>A'=900-320+320+100+750+930-380=3200</t>
  </si>
  <si>
    <r>
      <t>Y=</t>
    </r>
    <r>
      <rPr>
        <u/>
        <sz val="11"/>
        <color theme="1"/>
        <rFont val="Calibri"/>
        <family val="2"/>
        <scheme val="minor"/>
      </rPr>
      <t xml:space="preserve">   1  </t>
    </r>
    <r>
      <rPr>
        <sz val="11"/>
        <color theme="1"/>
        <rFont val="Calibri"/>
        <family val="2"/>
        <scheme val="minor"/>
      </rPr>
      <t xml:space="preserve"> .3200+ </t>
    </r>
    <r>
      <rPr>
        <u/>
        <sz val="11"/>
        <color theme="1"/>
        <rFont val="Calibri"/>
        <family val="2"/>
        <scheme val="minor"/>
      </rPr>
      <t xml:space="preserve">  1   </t>
    </r>
    <r>
      <rPr>
        <sz val="11"/>
        <color theme="1"/>
        <rFont val="Calibri"/>
        <family val="2"/>
        <scheme val="minor"/>
      </rPr>
      <t xml:space="preserve"> (1100-460) = 11200</t>
    </r>
  </si>
  <si>
    <t xml:space="preserve">      0,4                0,20</t>
  </si>
  <si>
    <t>i=0,10</t>
  </si>
  <si>
    <t>3-b</t>
  </si>
  <si>
    <t>cambio aumento en t=0,025  (2,5porcentuales)</t>
  </si>
  <si>
    <t>antes 0,25</t>
  </si>
  <si>
    <t>ahora 0,275</t>
  </si>
  <si>
    <t>Original</t>
  </si>
  <si>
    <t>Y=11200</t>
  </si>
  <si>
    <t>T=400+0,25.11200=3200</t>
  </si>
  <si>
    <t>M=380+0,05.11200=940</t>
  </si>
  <si>
    <t>PSP=T-G'-F'= 3200-750-400=2050</t>
  </si>
  <si>
    <t>BC=X'-M=930-940=-10</t>
  </si>
  <si>
    <t>Nuevo</t>
  </si>
  <si>
    <t>t=0,275</t>
  </si>
  <si>
    <t>Y=10666,67</t>
  </si>
  <si>
    <t>i=0,08</t>
  </si>
  <si>
    <t>PSP= 2183,33</t>
  </si>
  <si>
    <t>BC=16,67</t>
  </si>
  <si>
    <t>T=400+0,275.10666,67=3333,33</t>
  </si>
  <si>
    <t>PSP=3333,33-750-400=2183,33</t>
  </si>
  <si>
    <t>M=380+0,05.10666,67=913,33</t>
  </si>
  <si>
    <t>BC=930-913,33=16,67</t>
  </si>
  <si>
    <t>A'=3200</t>
  </si>
  <si>
    <t>1-c+ct-d+m= 1-0,8+0,22-0,2+0,05</t>
  </si>
  <si>
    <t>Y=(1/0,42).3200+(1/0,21).(1100-460)=10666</t>
  </si>
  <si>
    <t>reemplazando en IS</t>
  </si>
  <si>
    <t>(3200/4000)-(0,27/4000).10666,67=0,08</t>
  </si>
  <si>
    <t>3-c</t>
  </si>
  <si>
    <t>Y=(3200/0,27)-(4000/0,27).0,1=10370,37</t>
  </si>
  <si>
    <t>Conocida la tasa de interés y el nivel de ingreso se averigua Ms</t>
  </si>
  <si>
    <t xml:space="preserve">               g              g</t>
  </si>
  <si>
    <t xml:space="preserve">                 2000           2000</t>
  </si>
  <si>
    <t>Ms'=1037,78</t>
  </si>
  <si>
    <t xml:space="preserve">                  0,21+0,23</t>
  </si>
  <si>
    <r>
      <t xml:space="preserve">1037,78= </t>
    </r>
    <r>
      <rPr>
        <u/>
        <sz val="11"/>
        <color theme="1"/>
        <rFont val="Calibri"/>
        <family val="2"/>
        <scheme val="minor"/>
      </rPr>
      <t xml:space="preserve"> 0,21+1</t>
    </r>
    <r>
      <rPr>
        <sz val="11"/>
        <color theme="1"/>
        <rFont val="Calibri"/>
        <family val="2"/>
        <scheme val="minor"/>
      </rPr>
      <t xml:space="preserve">         M</t>
    </r>
    <r>
      <rPr>
        <sz val="8"/>
        <color theme="1"/>
        <rFont val="Calibri"/>
        <family val="2"/>
        <scheme val="minor"/>
      </rPr>
      <t>0</t>
    </r>
  </si>
  <si>
    <r>
      <t>M</t>
    </r>
    <r>
      <rPr>
        <sz val="8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= 377,37</t>
    </r>
  </si>
  <si>
    <t>400-377,37=-22,63</t>
  </si>
  <si>
    <t>3-d</t>
  </si>
  <si>
    <t>Cambios= variación en M'=-60</t>
  </si>
  <si>
    <t>M'=320   A'=3260</t>
  </si>
  <si>
    <t xml:space="preserve">     0,40                 0,2</t>
  </si>
  <si>
    <r>
      <t>Y=</t>
    </r>
    <r>
      <rPr>
        <u/>
        <sz val="11"/>
        <color theme="1"/>
        <rFont val="Calibri"/>
        <family val="2"/>
        <scheme val="minor"/>
      </rPr>
      <t xml:space="preserve">  1     </t>
    </r>
    <r>
      <rPr>
        <sz val="11"/>
        <color theme="1"/>
        <rFont val="Calibri"/>
        <family val="2"/>
        <scheme val="minor"/>
      </rPr>
      <t xml:space="preserve"> .3260 +</t>
    </r>
    <r>
      <rPr>
        <u/>
        <sz val="11"/>
        <color theme="1"/>
        <rFont val="Calibri"/>
        <family val="2"/>
        <scheme val="minor"/>
      </rPr>
      <t xml:space="preserve">    1   </t>
    </r>
    <r>
      <rPr>
        <sz val="11"/>
        <color theme="1"/>
        <rFont val="Calibri"/>
        <family val="2"/>
        <scheme val="minor"/>
      </rPr>
      <t xml:space="preserve"> .(1100-460)=11350</t>
    </r>
  </si>
  <si>
    <t>Reemplazamos en LM</t>
  </si>
  <si>
    <t xml:space="preserve">         2000            2000</t>
  </si>
  <si>
    <r>
      <t xml:space="preserve">i=-  </t>
    </r>
    <r>
      <rPr>
        <u/>
        <sz val="11"/>
        <color theme="1"/>
        <rFont val="Calibri"/>
        <family val="2"/>
        <scheme val="minor"/>
      </rPr>
      <t xml:space="preserve">1100-460  </t>
    </r>
    <r>
      <rPr>
        <sz val="11"/>
        <color theme="1"/>
        <rFont val="Calibri"/>
        <family val="2"/>
        <scheme val="minor"/>
      </rPr>
      <t xml:space="preserve"> +</t>
    </r>
    <r>
      <rPr>
        <u/>
        <sz val="11"/>
        <color theme="1"/>
        <rFont val="Calibri"/>
        <family val="2"/>
        <scheme val="minor"/>
      </rPr>
      <t xml:space="preserve">  0,075 </t>
    </r>
    <r>
      <rPr>
        <sz val="11"/>
        <color theme="1"/>
        <rFont val="Calibri"/>
        <family val="2"/>
        <scheme val="minor"/>
      </rPr>
      <t xml:space="preserve"> (11350)=  0,105625</t>
    </r>
  </si>
  <si>
    <t>BC=X'-M</t>
  </si>
  <si>
    <t>Md= sin cambios  1100</t>
  </si>
  <si>
    <t>M=320+0,05.11350</t>
  </si>
  <si>
    <t>M=887,50</t>
  </si>
  <si>
    <t>efecto desplazamiento</t>
  </si>
  <si>
    <t>3-e</t>
  </si>
  <si>
    <t xml:space="preserve">Cambios </t>
  </si>
  <si>
    <r>
      <t>Variación Y</t>
    </r>
    <r>
      <rPr>
        <sz val="8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=400</t>
    </r>
  </si>
  <si>
    <t xml:space="preserve">Cambia A'   </t>
  </si>
  <si>
    <r>
      <t>A'=C'-cT'+ctY</t>
    </r>
    <r>
      <rPr>
        <sz val="8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+cF'+I'+G'+X'-M</t>
    </r>
  </si>
  <si>
    <t>A'=3280</t>
  </si>
  <si>
    <t xml:space="preserve">     0,40              0,2</t>
  </si>
  <si>
    <r>
      <t>Y=</t>
    </r>
    <r>
      <rPr>
        <u/>
        <sz val="11"/>
        <color theme="1"/>
        <rFont val="Calibri"/>
        <family val="2"/>
        <scheme val="minor"/>
      </rPr>
      <t xml:space="preserve">   1   </t>
    </r>
    <r>
      <rPr>
        <sz val="11"/>
        <color theme="1"/>
        <rFont val="Calibri"/>
        <family val="2"/>
        <scheme val="minor"/>
      </rPr>
      <t xml:space="preserve"> 3280+</t>
    </r>
    <r>
      <rPr>
        <u/>
        <sz val="11"/>
        <color theme="1"/>
        <rFont val="Calibri"/>
        <family val="2"/>
        <scheme val="minor"/>
      </rPr>
      <t xml:space="preserve">  1   </t>
    </r>
    <r>
      <rPr>
        <sz val="11"/>
        <color theme="1"/>
        <rFont val="Calibri"/>
        <family val="2"/>
        <scheme val="minor"/>
      </rPr>
      <t xml:space="preserve"> (1100-460)=11400</t>
    </r>
  </si>
  <si>
    <t xml:space="preserve">        2000             2000</t>
  </si>
  <si>
    <r>
      <t xml:space="preserve">i= - </t>
    </r>
    <r>
      <rPr>
        <u/>
        <sz val="11"/>
        <color theme="1"/>
        <rFont val="Calibri"/>
        <family val="2"/>
        <scheme val="minor"/>
      </rPr>
      <t>1100-460</t>
    </r>
    <r>
      <rPr>
        <sz val="11"/>
        <color theme="1"/>
        <rFont val="Calibri"/>
        <family val="2"/>
        <scheme val="minor"/>
      </rPr>
      <t xml:space="preserve">   +</t>
    </r>
    <r>
      <rPr>
        <u/>
        <sz val="11"/>
        <color theme="1"/>
        <rFont val="Calibri"/>
        <family val="2"/>
        <scheme val="minor"/>
      </rPr>
      <t xml:space="preserve">  0,075</t>
    </r>
    <r>
      <rPr>
        <sz val="11"/>
        <color theme="1"/>
        <rFont val="Calibri"/>
        <family val="2"/>
        <scheme val="minor"/>
      </rPr>
      <t xml:space="preserve">  .11400=  0,1075</t>
    </r>
  </si>
  <si>
    <t>1- Consumo</t>
  </si>
  <si>
    <t>Yd=11400-3150+400</t>
  </si>
  <si>
    <t>Yd=8650</t>
  </si>
  <si>
    <t>C=900+0,8.8650-1200.0,1075=900+6920-129=7691</t>
  </si>
  <si>
    <t>T=3150</t>
  </si>
  <si>
    <r>
      <t>T=T'+t(Y-Y</t>
    </r>
    <r>
      <rPr>
        <sz val="8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)</t>
    </r>
  </si>
  <si>
    <t>2-PSP</t>
  </si>
  <si>
    <t>T-G'-F'= 3150-750-400=2000</t>
  </si>
  <si>
    <t>C = C' + cYd - ei</t>
  </si>
  <si>
    <t>I = I' + dYd - fi</t>
  </si>
  <si>
    <t>G = G'</t>
  </si>
  <si>
    <t>T = T' + tY</t>
  </si>
  <si>
    <t>F = F'</t>
  </si>
  <si>
    <t>X = X'</t>
  </si>
  <si>
    <t>M = M' + mY</t>
  </si>
  <si>
    <t>Yd = Y - T + F</t>
  </si>
  <si>
    <t>Y = A</t>
  </si>
  <si>
    <t>A = C + I + G + X - M</t>
  </si>
  <si>
    <t>Yd = Y - T + F'</t>
  </si>
  <si>
    <t>Yd = Y - (T'+tY) + F'</t>
  </si>
  <si>
    <t>Yd = Y - T' - tY + F'</t>
  </si>
  <si>
    <t>Yd = (1-t) Y - T' + F'</t>
  </si>
  <si>
    <t>Y = C' + c(-T'+F'+(1-t)Y) -ei + I' + dY - fi + G' + X' - M' - mY</t>
  </si>
  <si>
    <t>Y = C' - cT' + cF' + cY - ctY - ei + I' + dY - fi + G' + X' - M' - mY</t>
  </si>
  <si>
    <t>Y - cY + ctY - dY + mY = C' - cT' + cF' + I' + G' + X' - M' - (e+f)</t>
  </si>
  <si>
    <t>A' = C' - cT' + cF' + I' + G' + X' - M'</t>
  </si>
  <si>
    <t>α = 1- c + ct - d + m</t>
  </si>
  <si>
    <t>Y = (A'/α) - ((e+f/α).i)</t>
  </si>
  <si>
    <r>
      <t xml:space="preserve">-Y + </t>
    </r>
    <r>
      <rPr>
        <u/>
        <sz val="11"/>
        <color theme="1"/>
        <rFont val="Calibri"/>
        <family val="2"/>
        <scheme val="minor"/>
      </rPr>
      <t>A'</t>
    </r>
    <r>
      <rPr>
        <sz val="11"/>
        <color theme="1"/>
        <rFont val="Calibri"/>
        <family val="2"/>
        <scheme val="minor"/>
      </rPr>
      <t xml:space="preserve">   =</t>
    </r>
  </si>
  <si>
    <t xml:space="preserve">        α</t>
  </si>
  <si>
    <t xml:space="preserve"> α</t>
  </si>
  <si>
    <t>Y = C' + cYd -ei + I' + dy - fi + G' + X' - M' - mY</t>
  </si>
  <si>
    <r>
      <t xml:space="preserve">- </t>
    </r>
    <r>
      <rPr>
        <u/>
        <sz val="11"/>
        <color theme="1"/>
        <rFont val="Calibri"/>
        <family val="2"/>
        <scheme val="minor"/>
      </rPr>
      <t xml:space="preserve">       e+f       </t>
    </r>
    <r>
      <rPr>
        <sz val="11"/>
        <color theme="1"/>
        <rFont val="Calibri"/>
        <family val="2"/>
        <scheme val="minor"/>
      </rPr>
      <t xml:space="preserve">   .</t>
    </r>
  </si>
  <si>
    <t xml:space="preserve">     i</t>
  </si>
  <si>
    <t xml:space="preserve">     e+f             e+f</t>
  </si>
  <si>
    <r>
      <t>i =</t>
    </r>
    <r>
      <rPr>
        <u/>
        <sz val="11"/>
        <color theme="1"/>
        <rFont val="Calibri"/>
        <family val="2"/>
        <scheme val="minor"/>
      </rPr>
      <t xml:space="preserve"> A'    </t>
    </r>
    <r>
      <rPr>
        <sz val="11"/>
        <color theme="1"/>
        <rFont val="Calibri"/>
        <family val="2"/>
        <scheme val="minor"/>
      </rPr>
      <t xml:space="preserve"> -  </t>
    </r>
    <r>
      <rPr>
        <u/>
        <sz val="11"/>
        <color theme="1"/>
        <rFont val="Calibri"/>
        <family val="2"/>
        <scheme val="minor"/>
      </rPr>
      <t>1-c+ct-d+m</t>
    </r>
    <r>
      <rPr>
        <sz val="11"/>
        <color theme="1"/>
        <rFont val="Calibri"/>
        <family val="2"/>
        <scheme val="minor"/>
      </rPr>
      <t xml:space="preserve">     . Y</t>
    </r>
  </si>
  <si>
    <t>Efecto sobre el ahorro (S) i aumenta 1 punto porcentual  12%</t>
  </si>
  <si>
    <t xml:space="preserve">      0,25     0,25</t>
  </si>
  <si>
    <r>
      <t xml:space="preserve">Y= </t>
    </r>
    <r>
      <rPr>
        <u/>
        <sz val="11"/>
        <color theme="1"/>
        <rFont val="Calibri"/>
        <family val="2"/>
        <scheme val="minor"/>
      </rPr>
      <t xml:space="preserve">3200 </t>
    </r>
    <r>
      <rPr>
        <sz val="11"/>
        <color theme="1"/>
        <rFont val="Calibri"/>
        <family val="2"/>
        <scheme val="minor"/>
      </rPr>
      <t xml:space="preserve">-  </t>
    </r>
    <r>
      <rPr>
        <u/>
        <sz val="11"/>
        <color theme="1"/>
        <rFont val="Calibri"/>
        <family val="2"/>
        <scheme val="minor"/>
      </rPr>
      <t>4000</t>
    </r>
    <r>
      <rPr>
        <sz val="11"/>
        <color theme="1"/>
        <rFont val="Calibri"/>
        <family val="2"/>
        <scheme val="minor"/>
      </rPr>
      <t xml:space="preserve"> . 0,12 = 10880</t>
    </r>
  </si>
  <si>
    <t>Yd = 0,75*11040 - 400 + 400 = 8280</t>
  </si>
  <si>
    <t>Yd = 0,75*10880 - 400 + 400 = 8160</t>
  </si>
  <si>
    <t>CONSUMO NUEVO = 900 + 0,80 * 8160 - 1200 * 0,12 = 7284</t>
  </si>
  <si>
    <t>CONSUMO ORIGINAL = 900 + 0,80 * 8280 - 1200 * 0,11 = 7392</t>
  </si>
  <si>
    <t xml:space="preserve">S ORIGINAL= Yd - C </t>
  </si>
  <si>
    <t>S NUEVO= Yd - C</t>
  </si>
  <si>
    <t>S = 8160 - 7284 = 876</t>
  </si>
  <si>
    <t>S = 8280 - 7392 = 888</t>
  </si>
  <si>
    <t>Efecto = Disminución en el ahorro =  -12</t>
  </si>
  <si>
    <t xml:space="preserve">RESOLUCION EJERCICIO INTEGRADOR </t>
  </si>
  <si>
    <t>Md = Md' + hY - gi</t>
  </si>
  <si>
    <t>Ms = Ms'</t>
  </si>
  <si>
    <t>Ms = Md</t>
  </si>
  <si>
    <t>Md =</t>
  </si>
  <si>
    <t>Md' + hY - gi =</t>
  </si>
  <si>
    <t>-gi =</t>
  </si>
  <si>
    <t>Ms' - Md' - hY</t>
  </si>
  <si>
    <t xml:space="preserve">          g                g</t>
  </si>
  <si>
    <t>Y = 11000</t>
  </si>
  <si>
    <t>Md' = 460</t>
  </si>
  <si>
    <t>g = 2000</t>
  </si>
  <si>
    <t>h = 0,075</t>
  </si>
  <si>
    <t>Ms' = ?</t>
  </si>
  <si>
    <t>Ms' = k * M0</t>
  </si>
  <si>
    <t>ó</t>
  </si>
  <si>
    <r>
      <t xml:space="preserve">K = </t>
    </r>
    <r>
      <rPr>
        <u/>
        <sz val="11"/>
        <color rgb="FF0070C0"/>
        <rFont val="Calibri"/>
        <family val="2"/>
        <scheme val="minor"/>
      </rPr>
      <t xml:space="preserve">            1             </t>
    </r>
  </si>
  <si>
    <t>ev = Ep/Dv = 21/100 = 0,21</t>
  </si>
  <si>
    <t>rv = Lv/Dv = 23/100 = 0,23</t>
  </si>
  <si>
    <t>em = Ep/M1 = 21/121 = 0,1736</t>
  </si>
  <si>
    <t>ev + 1   =</t>
  </si>
  <si>
    <t>ev + rv</t>
  </si>
  <si>
    <t xml:space="preserve">0,21 + 1    </t>
  </si>
  <si>
    <t>0,21 + 0,23</t>
  </si>
  <si>
    <t>= 2,75</t>
  </si>
  <si>
    <t>0,1736  + 0,23 * (1 - 0,1736)</t>
  </si>
  <si>
    <t xml:space="preserve">        em + rv * (1-em)</t>
  </si>
  <si>
    <t>Ms'=  400 * 2,75 = 1100</t>
  </si>
  <si>
    <t xml:space="preserve">          2000            2000</t>
  </si>
  <si>
    <r>
      <t xml:space="preserve">i= </t>
    </r>
    <r>
      <rPr>
        <u/>
        <sz val="11"/>
        <color theme="1"/>
        <rFont val="Calibri"/>
        <family val="2"/>
        <scheme val="minor"/>
      </rPr>
      <t>1100 - 460</t>
    </r>
    <r>
      <rPr>
        <sz val="11"/>
        <color theme="1"/>
        <rFont val="Calibri"/>
        <family val="2"/>
        <scheme val="minor"/>
      </rPr>
      <t xml:space="preserve">  +  </t>
    </r>
    <r>
      <rPr>
        <u/>
        <sz val="11"/>
        <color theme="1"/>
        <rFont val="Calibri"/>
        <family val="2"/>
        <scheme val="minor"/>
      </rPr>
      <t xml:space="preserve">0,075 </t>
    </r>
    <r>
      <rPr>
        <sz val="11"/>
        <color theme="1"/>
        <rFont val="Calibri"/>
        <family val="2"/>
        <scheme val="minor"/>
      </rPr>
      <t xml:space="preserve">  . 11000 =</t>
    </r>
  </si>
  <si>
    <t>i = 0,0925</t>
  </si>
  <si>
    <t>y &lt; X , por lo tanto el Y disminuye.</t>
  </si>
  <si>
    <r>
      <t xml:space="preserve">Una baja del tipo de cambio produce un </t>
    </r>
    <r>
      <rPr>
        <b/>
        <i/>
        <sz val="11"/>
        <color theme="1"/>
        <rFont val="Calibri"/>
        <family val="2"/>
        <scheme val="minor"/>
      </rPr>
      <t>APRECIACION</t>
    </r>
    <r>
      <rPr>
        <sz val="11"/>
        <color theme="1"/>
        <rFont val="Calibri"/>
        <family val="2"/>
        <scheme val="minor"/>
      </rPr>
      <t xml:space="preserve"> de nuestra moneda. Ello lleva a &gt; M</t>
    </r>
  </si>
  <si>
    <t>Si el Y diminuye, la demana monetaria será menor, por lo tanto la tasa de interés baja.</t>
  </si>
  <si>
    <t>io</t>
  </si>
  <si>
    <t xml:space="preserve">          Md 1</t>
  </si>
  <si>
    <t>i1</t>
  </si>
  <si>
    <t>Md Orig.</t>
  </si>
  <si>
    <t xml:space="preserve">Yo = 11000    </t>
  </si>
  <si>
    <t>Y1 = 10920</t>
  </si>
  <si>
    <t xml:space="preserve"> 0,21 + 0,23</t>
  </si>
  <si>
    <t>+</t>
  </si>
  <si>
    <t xml:space="preserve">* 10920 = </t>
  </si>
  <si>
    <t>ΔY =  -80</t>
  </si>
  <si>
    <t xml:space="preserve">   0,21 + 1     </t>
  </si>
  <si>
    <t>* 400 - 460</t>
  </si>
  <si>
    <t>i =  -</t>
  </si>
  <si>
    <t xml:space="preserve">i =  - </t>
  </si>
  <si>
    <r>
      <t xml:space="preserve">                     Ms'                  </t>
    </r>
    <r>
      <rPr>
        <b/>
        <sz val="11"/>
        <color theme="1"/>
        <rFont val="Calibri"/>
        <family val="2"/>
        <scheme val="minor"/>
      </rPr>
      <t>M</t>
    </r>
  </si>
  <si>
    <r>
      <t xml:space="preserve"> </t>
    </r>
    <r>
      <rPr>
        <u/>
        <sz val="11"/>
        <color theme="1"/>
        <rFont val="Calibri"/>
        <family val="2"/>
        <scheme val="minor"/>
      </rPr>
      <t>Ms' - Md'</t>
    </r>
    <r>
      <rPr>
        <sz val="11"/>
        <color theme="1"/>
        <rFont val="Calibri"/>
        <family val="2"/>
        <scheme val="minor"/>
      </rPr>
      <t xml:space="preserve">   +</t>
    </r>
    <r>
      <rPr>
        <u/>
        <sz val="11"/>
        <color theme="1"/>
        <rFont val="Calibri"/>
        <family val="2"/>
        <scheme val="minor"/>
      </rPr>
      <t xml:space="preserve">  h </t>
    </r>
    <r>
      <rPr>
        <sz val="11"/>
        <color theme="1"/>
        <rFont val="Calibri"/>
        <family val="2"/>
        <scheme val="minor"/>
      </rPr>
      <t xml:space="preserve"> . Y</t>
    </r>
  </si>
  <si>
    <r>
      <t xml:space="preserve"> </t>
    </r>
    <r>
      <rPr>
        <u/>
        <sz val="11"/>
        <color theme="1"/>
        <rFont val="Calibri"/>
        <family val="2"/>
        <scheme val="minor"/>
      </rPr>
      <t>Ms'-Md'</t>
    </r>
    <r>
      <rPr>
        <sz val="11"/>
        <color theme="1"/>
        <rFont val="Calibri"/>
        <family val="2"/>
        <scheme val="minor"/>
      </rPr>
      <t xml:space="preserve">   +</t>
    </r>
    <r>
      <rPr>
        <u/>
        <sz val="11"/>
        <color theme="1"/>
        <rFont val="Calibri"/>
        <family val="2"/>
        <scheme val="minor"/>
      </rPr>
      <t xml:space="preserve">  h </t>
    </r>
    <r>
      <rPr>
        <sz val="11"/>
        <color theme="1"/>
        <rFont val="Calibri"/>
        <family val="2"/>
        <scheme val="minor"/>
      </rPr>
      <t xml:space="preserve">  .Y</t>
    </r>
  </si>
  <si>
    <t>M0 = base monetaria = Pasivo del BC =  400</t>
  </si>
  <si>
    <t>k =</t>
  </si>
  <si>
    <t xml:space="preserve">   ev + 1</t>
  </si>
  <si>
    <t xml:space="preserve">  ev + rv</t>
  </si>
  <si>
    <t xml:space="preserve">    (1-c+ct-d+m) + (e+f)* h/g                 (1-c+ct-d+m).g/(e+f)+ h</t>
  </si>
  <si>
    <t>Quiere modificar lo que recauda. Como pretende como objetivo alcanzar niveles menores de PBI, la modificación debe ser subir t</t>
  </si>
  <si>
    <t>(e+f)h/g=0,15=0,42</t>
  </si>
  <si>
    <t>multiplicador PF</t>
  </si>
  <si>
    <t xml:space="preserve">(1-c+ct-d+m).g/(e+f)   +h  =   0,27 * (2000/4000)+0,075=0,21  </t>
  </si>
  <si>
    <t>multiplicador PM</t>
  </si>
  <si>
    <t>LM=</t>
  </si>
  <si>
    <t>i=</t>
  </si>
  <si>
    <t xml:space="preserve">ΔPSP= </t>
  </si>
  <si>
    <t xml:space="preserve">Δ BC = </t>
  </si>
  <si>
    <t>Cambio, variación M0</t>
  </si>
  <si>
    <t>Se calcula cuál es el ingreso para una tasa de interés del 10% utilizando la IS modificada (con t=0,275)</t>
  </si>
  <si>
    <t>Nueva IS</t>
  </si>
  <si>
    <t>Y=</t>
  </si>
  <si>
    <t>-</t>
  </si>
  <si>
    <r>
      <t xml:space="preserve">i=  - </t>
    </r>
    <r>
      <rPr>
        <u/>
        <sz val="11"/>
        <color theme="1"/>
        <rFont val="Calibri"/>
        <family val="2"/>
        <scheme val="minor"/>
      </rPr>
      <t xml:space="preserve"> Ms' + Md'  </t>
    </r>
    <r>
      <rPr>
        <sz val="11"/>
        <color theme="1"/>
        <rFont val="Calibri"/>
        <family val="2"/>
        <scheme val="minor"/>
      </rPr>
      <t xml:space="preserve"> +</t>
    </r>
    <r>
      <rPr>
        <u/>
        <sz val="11"/>
        <color theme="1"/>
        <rFont val="Calibri"/>
        <family val="2"/>
        <scheme val="minor"/>
      </rPr>
      <t xml:space="preserve">   h   </t>
    </r>
    <r>
      <rPr>
        <sz val="11"/>
        <color theme="1"/>
        <rFont val="Calibri"/>
        <family val="2"/>
        <scheme val="minor"/>
      </rPr>
      <t>Y</t>
    </r>
  </si>
  <si>
    <r>
      <t xml:space="preserve">i= - </t>
    </r>
    <r>
      <rPr>
        <u/>
        <sz val="11"/>
        <color theme="1"/>
        <rFont val="Calibri"/>
        <family val="2"/>
        <scheme val="minor"/>
      </rPr>
      <t xml:space="preserve">  Ms' +Md'  </t>
    </r>
    <r>
      <rPr>
        <sz val="11"/>
        <color theme="1"/>
        <rFont val="Calibri"/>
        <family val="2"/>
        <scheme val="minor"/>
      </rPr>
      <t xml:space="preserve"> +</t>
    </r>
    <r>
      <rPr>
        <u/>
        <sz val="11"/>
        <color theme="1"/>
        <rFont val="Calibri"/>
        <family val="2"/>
        <scheme val="minor"/>
      </rPr>
      <t xml:space="preserve">    h  </t>
    </r>
    <r>
      <rPr>
        <sz val="11"/>
        <color theme="1"/>
        <rFont val="Calibri"/>
        <family val="2"/>
        <scheme val="minor"/>
      </rPr>
      <t xml:space="preserve"> Y</t>
    </r>
  </si>
  <si>
    <r>
      <t>0,1=  -</t>
    </r>
    <r>
      <rPr>
        <u/>
        <sz val="11"/>
        <color theme="1"/>
        <rFont val="Calibri"/>
        <family val="2"/>
        <scheme val="minor"/>
      </rPr>
      <t xml:space="preserve">   Ms' + 460 </t>
    </r>
    <r>
      <rPr>
        <sz val="11"/>
        <color theme="1"/>
        <rFont val="Calibri"/>
        <family val="2"/>
        <scheme val="minor"/>
      </rPr>
      <t xml:space="preserve">  + </t>
    </r>
    <r>
      <rPr>
        <u/>
        <sz val="11"/>
        <color theme="1"/>
        <rFont val="Calibri"/>
        <family val="2"/>
        <scheme val="minor"/>
      </rPr>
      <t xml:space="preserve"> 0,075    </t>
    </r>
    <r>
      <rPr>
        <sz val="11"/>
        <color theme="1"/>
        <rFont val="Calibri"/>
        <family val="2"/>
        <scheme val="minor"/>
      </rPr>
      <t>. 10370,37</t>
    </r>
  </si>
  <si>
    <t>BC=930-887,5 = 42,5</t>
  </si>
  <si>
    <t>Δ Y =</t>
  </si>
  <si>
    <t>=</t>
  </si>
  <si>
    <t>Y 1 =</t>
  </si>
  <si>
    <t>alternativamente</t>
  </si>
  <si>
    <t xml:space="preserve">Md = </t>
  </si>
  <si>
    <t>460 + 0,075 * 11350 - 2000 * 0,105625</t>
  </si>
  <si>
    <t>IS</t>
  </si>
  <si>
    <t>LM</t>
  </si>
  <si>
    <t>3. a</t>
  </si>
  <si>
    <t>3. b</t>
  </si>
  <si>
    <t>3.a</t>
  </si>
  <si>
    <t xml:space="preserve">A </t>
  </si>
  <si>
    <t>e+f</t>
  </si>
  <si>
    <t>Y * (1-c+ct-d-m)</t>
  </si>
  <si>
    <t>is</t>
  </si>
  <si>
    <t xml:space="preserve">Y </t>
  </si>
  <si>
    <t xml:space="preserve">LM </t>
  </si>
  <si>
    <t>IS modificada</t>
  </si>
  <si>
    <t>1-0,8+0,8*0,25-0,2+0,05</t>
  </si>
  <si>
    <t>-  (2000 + 2000)</t>
  </si>
  <si>
    <t>nueva ecuacion de T</t>
  </si>
  <si>
    <t>T = T´+ t (Y - Y0)</t>
  </si>
  <si>
    <t>T=400+0,25. (11400- 400)</t>
  </si>
  <si>
    <t>(-1100+460)/2000+0,075/2000*Y</t>
  </si>
  <si>
    <t>Y</t>
  </si>
  <si>
    <t>IS´</t>
  </si>
  <si>
    <t>3. c</t>
  </si>
  <si>
    <t>(-1037,78+460)/2000+0,075/2000*Y</t>
  </si>
  <si>
    <t>LM ´</t>
  </si>
  <si>
    <t>3. d</t>
  </si>
  <si>
    <t xml:space="preserve"> Y= </t>
  </si>
  <si>
    <t>3.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</si>
</sst>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202124"/>
      <name val="Calibri"/>
      <family val="2"/>
      <scheme val="minor"/>
    </font>
    <font>
      <u/>
      <sz val="11"/>
      <color rgb="FF202124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33CC"/>
      <name val="Calibri"/>
      <family val="2"/>
      <scheme val="minor"/>
    </font>
    <font>
      <sz val="11"/>
      <color rgb="FFAF099B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8" tint="-0.499984740745262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0" xfId="0" quotePrefix="1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1" fillId="0" borderId="0" xfId="0" applyFont="1"/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0" xfId="0" applyFont="1"/>
    <xf numFmtId="16" fontId="0" fillId="0" borderId="0" xfId="0" applyNumberFormat="1"/>
    <xf numFmtId="0" fontId="5" fillId="0" borderId="0" xfId="0" applyFont="1"/>
    <xf numFmtId="0" fontId="0" fillId="0" borderId="0" xfId="0" applyAlignment="1">
      <alignment horizontal="left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0" fillId="0" borderId="0" xfId="0" applyFill="1"/>
    <xf numFmtId="0" fontId="16" fillId="0" borderId="0" xfId="0" applyFont="1" applyFill="1" applyAlignment="1">
      <alignment horizontal="left"/>
    </xf>
    <xf numFmtId="0" fontId="16" fillId="0" borderId="3" xfId="0" applyFont="1" applyFill="1" applyBorder="1" applyAlignment="1">
      <alignment horizontal="left"/>
    </xf>
    <xf numFmtId="0" fontId="16" fillId="0" borderId="4" xfId="0" applyFont="1" applyFill="1" applyBorder="1" applyAlignment="1">
      <alignment horizontal="left"/>
    </xf>
    <xf numFmtId="0" fontId="18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17" fillId="0" borderId="0" xfId="0" applyFont="1"/>
    <xf numFmtId="0" fontId="16" fillId="3" borderId="0" xfId="0" applyFont="1" applyFill="1" applyAlignment="1">
      <alignment horizontal="left"/>
    </xf>
    <xf numFmtId="0" fontId="1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/>
    </xf>
    <xf numFmtId="0" fontId="5" fillId="0" borderId="0" xfId="0" applyFont="1" applyAlignment="1">
      <alignment horizontal="right" vertical="center"/>
    </xf>
    <xf numFmtId="0" fontId="16" fillId="0" borderId="6" xfId="0" applyFont="1" applyFill="1" applyBorder="1" applyAlignment="1">
      <alignment horizontal="left"/>
    </xf>
    <xf numFmtId="0" fontId="16" fillId="0" borderId="5" xfId="0" applyFont="1" applyFill="1" applyBorder="1" applyAlignment="1">
      <alignment horizontal="left"/>
    </xf>
    <xf numFmtId="0" fontId="12" fillId="0" borderId="0" xfId="0" applyFont="1" applyBorder="1"/>
    <xf numFmtId="0" fontId="12" fillId="0" borderId="7" xfId="0" applyFont="1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2" fontId="0" fillId="0" borderId="0" xfId="0" applyNumberFormat="1"/>
    <xf numFmtId="0" fontId="0" fillId="4" borderId="0" xfId="0" applyFill="1"/>
    <xf numFmtId="0" fontId="0" fillId="4" borderId="1" xfId="0" applyFill="1" applyBorder="1" applyAlignment="1">
      <alignment horizontal="center"/>
    </xf>
    <xf numFmtId="0" fontId="1" fillId="4" borderId="0" xfId="0" quotePrefix="1" applyFont="1" applyFill="1" applyBorder="1"/>
    <xf numFmtId="0" fontId="0" fillId="5" borderId="0" xfId="0" applyFill="1"/>
    <xf numFmtId="0" fontId="0" fillId="0" borderId="1" xfId="0" applyFont="1" applyBorder="1"/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0" xfId="0" quotePrefix="1" applyFont="1" applyFill="1" applyBorder="1"/>
    <xf numFmtId="0" fontId="22" fillId="0" borderId="0" xfId="0" applyFont="1"/>
    <xf numFmtId="0" fontId="20" fillId="0" borderId="1" xfId="0" applyFont="1" applyBorder="1"/>
    <xf numFmtId="0" fontId="20" fillId="0" borderId="0" xfId="0" applyFont="1" applyAlignment="1">
      <alignment horizontal="center"/>
    </xf>
    <xf numFmtId="0" fontId="17" fillId="0" borderId="1" xfId="0" applyFont="1" applyBorder="1"/>
    <xf numFmtId="0" fontId="17" fillId="0" borderId="0" xfId="0" applyFont="1" applyAlignment="1">
      <alignment horizontal="center"/>
    </xf>
    <xf numFmtId="0" fontId="0" fillId="4" borderId="1" xfId="0" applyFill="1" applyBorder="1"/>
    <xf numFmtId="0" fontId="0" fillId="0" borderId="0" xfId="0" applyAlignment="1"/>
    <xf numFmtId="0" fontId="0" fillId="4" borderId="0" xfId="0" applyFill="1" applyAlignment="1"/>
    <xf numFmtId="0" fontId="5" fillId="0" borderId="0" xfId="0" applyFont="1" applyFill="1"/>
    <xf numFmtId="0" fontId="23" fillId="0" borderId="0" xfId="0" applyFont="1" applyFill="1" applyAlignment="1">
      <alignment horizontal="right"/>
    </xf>
    <xf numFmtId="0" fontId="23" fillId="0" borderId="0" xfId="0" applyFont="1" applyFill="1" applyAlignment="1">
      <alignment horizontal="left"/>
    </xf>
    <xf numFmtId="0" fontId="1" fillId="0" borderId="0" xfId="0" applyFont="1" applyFill="1"/>
    <xf numFmtId="0" fontId="0" fillId="6" borderId="0" xfId="0" applyFill="1"/>
    <xf numFmtId="0" fontId="20" fillId="0" borderId="0" xfId="0" applyFont="1" applyFill="1" applyAlignment="1">
      <alignment horizontal="center"/>
    </xf>
    <xf numFmtId="0" fontId="12" fillId="0" borderId="1" xfId="0" applyFont="1" applyBorder="1"/>
    <xf numFmtId="0" fontId="0" fillId="7" borderId="0" xfId="0" applyFill="1"/>
    <xf numFmtId="0" fontId="24" fillId="0" borderId="0" xfId="0" applyFont="1"/>
    <xf numFmtId="0" fontId="24" fillId="0" borderId="1" xfId="0" applyFont="1" applyBorder="1"/>
    <xf numFmtId="0" fontId="24" fillId="0" borderId="0" xfId="0" applyFont="1" applyAlignment="1">
      <alignment horizontal="center"/>
    </xf>
    <xf numFmtId="0" fontId="1" fillId="4" borderId="0" xfId="0" applyFont="1" applyFill="1"/>
    <xf numFmtId="0" fontId="0" fillId="4" borderId="0" xfId="0" applyFill="1" applyBorder="1"/>
    <xf numFmtId="0" fontId="1" fillId="4" borderId="0" xfId="0" applyFont="1" applyFill="1" applyBorder="1"/>
    <xf numFmtId="0" fontId="0" fillId="4" borderId="0" xfId="0" applyFill="1" applyAlignment="1">
      <alignment horizontal="right"/>
    </xf>
    <xf numFmtId="0" fontId="7" fillId="4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25" fillId="0" borderId="0" xfId="0" applyFont="1"/>
    <xf numFmtId="0" fontId="25" fillId="0" borderId="1" xfId="0" applyFont="1" applyBorder="1"/>
    <xf numFmtId="0" fontId="25" fillId="0" borderId="0" xfId="0" applyFont="1" applyAlignment="1">
      <alignment horizontal="center"/>
    </xf>
    <xf numFmtId="0" fontId="26" fillId="8" borderId="0" xfId="0" applyFont="1" applyFill="1"/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5" fillId="3" borderId="0" xfId="0" applyFont="1" applyFill="1" applyAlignment="1">
      <alignment horizontal="left" vertical="center"/>
    </xf>
    <xf numFmtId="0" fontId="17" fillId="3" borderId="0" xfId="0" applyFont="1" applyFill="1" applyAlignment="1">
      <alignment horizontal="left" vertical="center"/>
    </xf>
    <xf numFmtId="0" fontId="17" fillId="3" borderId="1" xfId="0" applyFont="1" applyFill="1" applyBorder="1" applyAlignment="1">
      <alignment horizontal="left" vertical="center"/>
    </xf>
    <xf numFmtId="0" fontId="0" fillId="0" borderId="0" xfId="0" quotePrefix="1" applyAlignment="1">
      <alignment horizontal="left" vertical="center"/>
    </xf>
    <xf numFmtId="0" fontId="0" fillId="0" borderId="0" xfId="0" applyFill="1" applyAlignment="1">
      <alignment horizontal="left"/>
    </xf>
    <xf numFmtId="0" fontId="16" fillId="0" borderId="0" xfId="0" applyFont="1" applyFill="1" applyAlignment="1">
      <alignment horizontal="left"/>
    </xf>
    <xf numFmtId="0" fontId="0" fillId="0" borderId="2" xfId="0" applyBorder="1" applyAlignment="1">
      <alignment horizontal="center"/>
    </xf>
    <xf numFmtId="0" fontId="17" fillId="0" borderId="0" xfId="0" applyFont="1" applyFill="1" applyAlignment="1">
      <alignment horizontal="left"/>
    </xf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right" vertical="center"/>
    </xf>
    <xf numFmtId="0" fontId="0" fillId="3" borderId="0" xfId="0" quotePrefix="1" applyFill="1" applyAlignment="1">
      <alignment horizontal="center" vertical="center"/>
    </xf>
    <xf numFmtId="0" fontId="24" fillId="0" borderId="0" xfId="0" applyFont="1" applyAlignment="1">
      <alignment horizontal="center"/>
    </xf>
    <xf numFmtId="0" fontId="26" fillId="8" borderId="0" xfId="0" applyFont="1" applyFill="1" applyAlignment="1">
      <alignment horizontal="center"/>
    </xf>
    <xf numFmtId="0" fontId="25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7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7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F099B"/>
      <color rgb="FFFFCC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3.a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graf!$C$19</c:f>
              <c:strCache>
                <c:ptCount val="1"/>
                <c:pt idx="0">
                  <c:v>is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graf!$B$20:$B$36</c:f>
              <c:numCache>
                <c:formatCode>General</c:formatCode>
                <c:ptCount val="17"/>
                <c:pt idx="0">
                  <c:v>9000</c:v>
                </c:pt>
                <c:pt idx="1">
                  <c:v>9200</c:v>
                </c:pt>
                <c:pt idx="2">
                  <c:v>9400</c:v>
                </c:pt>
                <c:pt idx="3">
                  <c:v>9600</c:v>
                </c:pt>
                <c:pt idx="4">
                  <c:v>9800</c:v>
                </c:pt>
                <c:pt idx="5">
                  <c:v>10000</c:v>
                </c:pt>
                <c:pt idx="6">
                  <c:v>10200</c:v>
                </c:pt>
                <c:pt idx="7">
                  <c:v>10400</c:v>
                </c:pt>
                <c:pt idx="8">
                  <c:v>10600</c:v>
                </c:pt>
                <c:pt idx="9">
                  <c:v>10800</c:v>
                </c:pt>
                <c:pt idx="10">
                  <c:v>11000</c:v>
                </c:pt>
                <c:pt idx="11">
                  <c:v>11200</c:v>
                </c:pt>
                <c:pt idx="12">
                  <c:v>11400</c:v>
                </c:pt>
                <c:pt idx="13">
                  <c:v>11600</c:v>
                </c:pt>
                <c:pt idx="14">
                  <c:v>11800</c:v>
                </c:pt>
                <c:pt idx="15">
                  <c:v>12000</c:v>
                </c:pt>
                <c:pt idx="16">
                  <c:v>12200</c:v>
                </c:pt>
              </c:numCache>
            </c:numRef>
          </c:cat>
          <c:val>
            <c:numRef>
              <c:f>graf!$C$20:$C$36</c:f>
              <c:numCache>
                <c:formatCode>General</c:formatCode>
                <c:ptCount val="17"/>
                <c:pt idx="0">
                  <c:v>0.23750000000000016</c:v>
                </c:pt>
                <c:pt idx="1">
                  <c:v>0.2250000000000002</c:v>
                </c:pt>
                <c:pt idx="2">
                  <c:v>0.21250000000000013</c:v>
                </c:pt>
                <c:pt idx="3">
                  <c:v>0.20000000000000018</c:v>
                </c:pt>
                <c:pt idx="4">
                  <c:v>0.18750000000000011</c:v>
                </c:pt>
                <c:pt idx="5">
                  <c:v>0.17500000000000016</c:v>
                </c:pt>
                <c:pt idx="6">
                  <c:v>0.1625000000000002</c:v>
                </c:pt>
                <c:pt idx="7">
                  <c:v>0.15000000000000013</c:v>
                </c:pt>
                <c:pt idx="8">
                  <c:v>0.13750000000000018</c:v>
                </c:pt>
                <c:pt idx="9">
                  <c:v>0.12500000000000022</c:v>
                </c:pt>
                <c:pt idx="10">
                  <c:v>0.11250000000000016</c:v>
                </c:pt>
                <c:pt idx="11">
                  <c:v>0.1000000000000002</c:v>
                </c:pt>
                <c:pt idx="12">
                  <c:v>8.7500000000000133E-2</c:v>
                </c:pt>
                <c:pt idx="13">
                  <c:v>7.5000000000000178E-2</c:v>
                </c:pt>
                <c:pt idx="14">
                  <c:v>6.2500000000000222E-2</c:v>
                </c:pt>
                <c:pt idx="15">
                  <c:v>5.0000000000000155E-2</c:v>
                </c:pt>
                <c:pt idx="16">
                  <c:v>3.75000000000002E-2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9D-4C4E-B3AE-575284C535C7}"/>
            </c:ext>
          </c:extLst>
        </c:ser>
        <c:ser>
          <c:idx val="1"/>
          <c:order val="1"/>
          <c:tx>
            <c:strRef>
              <c:f>graf!$D$19</c:f>
              <c:strCache>
                <c:ptCount val="1"/>
                <c:pt idx="0">
                  <c:v>LM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graf!$B$20:$B$36</c:f>
              <c:numCache>
                <c:formatCode>General</c:formatCode>
                <c:ptCount val="17"/>
                <c:pt idx="0">
                  <c:v>9000</c:v>
                </c:pt>
                <c:pt idx="1">
                  <c:v>9200</c:v>
                </c:pt>
                <c:pt idx="2">
                  <c:v>9400</c:v>
                </c:pt>
                <c:pt idx="3">
                  <c:v>9600</c:v>
                </c:pt>
                <c:pt idx="4">
                  <c:v>9800</c:v>
                </c:pt>
                <c:pt idx="5">
                  <c:v>10000</c:v>
                </c:pt>
                <c:pt idx="6">
                  <c:v>10200</c:v>
                </c:pt>
                <c:pt idx="7">
                  <c:v>10400</c:v>
                </c:pt>
                <c:pt idx="8">
                  <c:v>10600</c:v>
                </c:pt>
                <c:pt idx="9">
                  <c:v>10800</c:v>
                </c:pt>
                <c:pt idx="10">
                  <c:v>11000</c:v>
                </c:pt>
                <c:pt idx="11">
                  <c:v>11200</c:v>
                </c:pt>
                <c:pt idx="12">
                  <c:v>11400</c:v>
                </c:pt>
                <c:pt idx="13">
                  <c:v>11600</c:v>
                </c:pt>
                <c:pt idx="14">
                  <c:v>11800</c:v>
                </c:pt>
                <c:pt idx="15">
                  <c:v>12000</c:v>
                </c:pt>
                <c:pt idx="16">
                  <c:v>12200</c:v>
                </c:pt>
              </c:numCache>
            </c:numRef>
          </c:cat>
          <c:val>
            <c:numRef>
              <c:f>graf!$D$20:$D$36</c:f>
              <c:numCache>
                <c:formatCode>General</c:formatCode>
                <c:ptCount val="17"/>
                <c:pt idx="0">
                  <c:v>1.749999999999996E-2</c:v>
                </c:pt>
                <c:pt idx="1">
                  <c:v>2.4999999999999967E-2</c:v>
                </c:pt>
                <c:pt idx="2">
                  <c:v>3.2499999999999973E-2</c:v>
                </c:pt>
                <c:pt idx="3">
                  <c:v>3.999999999999998E-2</c:v>
                </c:pt>
                <c:pt idx="4">
                  <c:v>4.7499999999999987E-2</c:v>
                </c:pt>
                <c:pt idx="5">
                  <c:v>5.4999999999999938E-2</c:v>
                </c:pt>
                <c:pt idx="6">
                  <c:v>6.2499999999999944E-2</c:v>
                </c:pt>
                <c:pt idx="7">
                  <c:v>6.9999999999999951E-2</c:v>
                </c:pt>
                <c:pt idx="8">
                  <c:v>7.7499999999999958E-2</c:v>
                </c:pt>
                <c:pt idx="9">
                  <c:v>8.4999999999999964E-2</c:v>
                </c:pt>
                <c:pt idx="10">
                  <c:v>9.2499999999999971E-2</c:v>
                </c:pt>
                <c:pt idx="11">
                  <c:v>9.9999999999999978E-2</c:v>
                </c:pt>
                <c:pt idx="12">
                  <c:v>0.10749999999999993</c:v>
                </c:pt>
                <c:pt idx="13">
                  <c:v>0.11499999999999994</c:v>
                </c:pt>
                <c:pt idx="14">
                  <c:v>0.12249999999999994</c:v>
                </c:pt>
                <c:pt idx="15">
                  <c:v>0.12999999999999995</c:v>
                </c:pt>
                <c:pt idx="16">
                  <c:v>0.13749999999999996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9D-4C4E-B3AE-575284C53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1806127"/>
        <c:axId val="1321812367"/>
      </c:lineChart>
      <c:catAx>
        <c:axId val="1321806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321812367"/>
        <c:crosses val="autoZero"/>
        <c:auto val="1"/>
        <c:lblAlgn val="ctr"/>
        <c:lblOffset val="100"/>
        <c:noMultiLvlLbl val="0"/>
      </c:catAx>
      <c:valAx>
        <c:axId val="13218123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3218061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3.b - aumento</a:t>
            </a:r>
            <a:r>
              <a:rPr lang="es-AR" baseline="0"/>
              <a:t> en ¨t¨</a:t>
            </a:r>
            <a:endParaRPr lang="es-A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graf!$C$19</c:f>
              <c:strCache>
                <c:ptCount val="1"/>
                <c:pt idx="0">
                  <c:v>is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graf!$B$20:$B$36</c:f>
              <c:numCache>
                <c:formatCode>General</c:formatCode>
                <c:ptCount val="17"/>
                <c:pt idx="0">
                  <c:v>9000</c:v>
                </c:pt>
                <c:pt idx="1">
                  <c:v>9200</c:v>
                </c:pt>
                <c:pt idx="2">
                  <c:v>9400</c:v>
                </c:pt>
                <c:pt idx="3">
                  <c:v>9600</c:v>
                </c:pt>
                <c:pt idx="4">
                  <c:v>9800</c:v>
                </c:pt>
                <c:pt idx="5">
                  <c:v>10000</c:v>
                </c:pt>
                <c:pt idx="6">
                  <c:v>10200</c:v>
                </c:pt>
                <c:pt idx="7">
                  <c:v>10400</c:v>
                </c:pt>
                <c:pt idx="8">
                  <c:v>10600</c:v>
                </c:pt>
                <c:pt idx="9">
                  <c:v>10800</c:v>
                </c:pt>
                <c:pt idx="10">
                  <c:v>11000</c:v>
                </c:pt>
                <c:pt idx="11">
                  <c:v>11200</c:v>
                </c:pt>
                <c:pt idx="12">
                  <c:v>11400</c:v>
                </c:pt>
                <c:pt idx="13">
                  <c:v>11600</c:v>
                </c:pt>
                <c:pt idx="14">
                  <c:v>11800</c:v>
                </c:pt>
                <c:pt idx="15">
                  <c:v>12000</c:v>
                </c:pt>
                <c:pt idx="16">
                  <c:v>12200</c:v>
                </c:pt>
              </c:numCache>
            </c:numRef>
          </c:cat>
          <c:val>
            <c:numRef>
              <c:f>graf!$C$20:$C$36</c:f>
              <c:numCache>
                <c:formatCode>General</c:formatCode>
                <c:ptCount val="17"/>
                <c:pt idx="0">
                  <c:v>0.23750000000000016</c:v>
                </c:pt>
                <c:pt idx="1">
                  <c:v>0.2250000000000002</c:v>
                </c:pt>
                <c:pt idx="2">
                  <c:v>0.21250000000000013</c:v>
                </c:pt>
                <c:pt idx="3">
                  <c:v>0.20000000000000018</c:v>
                </c:pt>
                <c:pt idx="4">
                  <c:v>0.18750000000000011</c:v>
                </c:pt>
                <c:pt idx="5">
                  <c:v>0.17500000000000016</c:v>
                </c:pt>
                <c:pt idx="6">
                  <c:v>0.1625000000000002</c:v>
                </c:pt>
                <c:pt idx="7">
                  <c:v>0.15000000000000013</c:v>
                </c:pt>
                <c:pt idx="8">
                  <c:v>0.13750000000000018</c:v>
                </c:pt>
                <c:pt idx="9">
                  <c:v>0.12500000000000022</c:v>
                </c:pt>
                <c:pt idx="10">
                  <c:v>0.11250000000000016</c:v>
                </c:pt>
                <c:pt idx="11">
                  <c:v>0.1000000000000002</c:v>
                </c:pt>
                <c:pt idx="12">
                  <c:v>8.7500000000000133E-2</c:v>
                </c:pt>
                <c:pt idx="13">
                  <c:v>7.5000000000000178E-2</c:v>
                </c:pt>
                <c:pt idx="14">
                  <c:v>6.2500000000000222E-2</c:v>
                </c:pt>
                <c:pt idx="15">
                  <c:v>5.0000000000000155E-2</c:v>
                </c:pt>
                <c:pt idx="16">
                  <c:v>3.75000000000002E-2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4E-4A01-929B-4C167E6CD555}"/>
            </c:ext>
          </c:extLst>
        </c:ser>
        <c:ser>
          <c:idx val="1"/>
          <c:order val="1"/>
          <c:tx>
            <c:strRef>
              <c:f>graf!$D$19</c:f>
              <c:strCache>
                <c:ptCount val="1"/>
                <c:pt idx="0">
                  <c:v>LM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graf!$B$20:$B$36</c:f>
              <c:numCache>
                <c:formatCode>General</c:formatCode>
                <c:ptCount val="17"/>
                <c:pt idx="0">
                  <c:v>9000</c:v>
                </c:pt>
                <c:pt idx="1">
                  <c:v>9200</c:v>
                </c:pt>
                <c:pt idx="2">
                  <c:v>9400</c:v>
                </c:pt>
                <c:pt idx="3">
                  <c:v>9600</c:v>
                </c:pt>
                <c:pt idx="4">
                  <c:v>9800</c:v>
                </c:pt>
                <c:pt idx="5">
                  <c:v>10000</c:v>
                </c:pt>
                <c:pt idx="6">
                  <c:v>10200</c:v>
                </c:pt>
                <c:pt idx="7">
                  <c:v>10400</c:v>
                </c:pt>
                <c:pt idx="8">
                  <c:v>10600</c:v>
                </c:pt>
                <c:pt idx="9">
                  <c:v>10800</c:v>
                </c:pt>
                <c:pt idx="10">
                  <c:v>11000</c:v>
                </c:pt>
                <c:pt idx="11">
                  <c:v>11200</c:v>
                </c:pt>
                <c:pt idx="12">
                  <c:v>11400</c:v>
                </c:pt>
                <c:pt idx="13">
                  <c:v>11600</c:v>
                </c:pt>
                <c:pt idx="14">
                  <c:v>11800</c:v>
                </c:pt>
                <c:pt idx="15">
                  <c:v>12000</c:v>
                </c:pt>
                <c:pt idx="16">
                  <c:v>12200</c:v>
                </c:pt>
              </c:numCache>
            </c:numRef>
          </c:cat>
          <c:val>
            <c:numRef>
              <c:f>graf!$D$20:$D$36</c:f>
              <c:numCache>
                <c:formatCode>General</c:formatCode>
                <c:ptCount val="17"/>
                <c:pt idx="0">
                  <c:v>1.749999999999996E-2</c:v>
                </c:pt>
                <c:pt idx="1">
                  <c:v>2.4999999999999967E-2</c:v>
                </c:pt>
                <c:pt idx="2">
                  <c:v>3.2499999999999973E-2</c:v>
                </c:pt>
                <c:pt idx="3">
                  <c:v>3.999999999999998E-2</c:v>
                </c:pt>
                <c:pt idx="4">
                  <c:v>4.7499999999999987E-2</c:v>
                </c:pt>
                <c:pt idx="5">
                  <c:v>5.4999999999999938E-2</c:v>
                </c:pt>
                <c:pt idx="6">
                  <c:v>6.2499999999999944E-2</c:v>
                </c:pt>
                <c:pt idx="7">
                  <c:v>6.9999999999999951E-2</c:v>
                </c:pt>
                <c:pt idx="8">
                  <c:v>7.7499999999999958E-2</c:v>
                </c:pt>
                <c:pt idx="9">
                  <c:v>8.4999999999999964E-2</c:v>
                </c:pt>
                <c:pt idx="10">
                  <c:v>9.2499999999999971E-2</c:v>
                </c:pt>
                <c:pt idx="11">
                  <c:v>9.9999999999999978E-2</c:v>
                </c:pt>
                <c:pt idx="12">
                  <c:v>0.10749999999999993</c:v>
                </c:pt>
                <c:pt idx="13">
                  <c:v>0.11499999999999994</c:v>
                </c:pt>
                <c:pt idx="14">
                  <c:v>0.12249999999999994</c:v>
                </c:pt>
                <c:pt idx="15">
                  <c:v>0.12999999999999995</c:v>
                </c:pt>
                <c:pt idx="16">
                  <c:v>0.13749999999999996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4E-4A01-929B-4C167E6CD555}"/>
            </c:ext>
          </c:extLst>
        </c:ser>
        <c:ser>
          <c:idx val="2"/>
          <c:order val="2"/>
          <c:tx>
            <c:strRef>
              <c:f>graf!$F$19</c:f>
              <c:strCache>
                <c:ptCount val="1"/>
                <c:pt idx="0">
                  <c:v>IS´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graf!$B$20:$B$36</c:f>
              <c:numCache>
                <c:formatCode>General</c:formatCode>
                <c:ptCount val="17"/>
                <c:pt idx="0">
                  <c:v>9000</c:v>
                </c:pt>
                <c:pt idx="1">
                  <c:v>9200</c:v>
                </c:pt>
                <c:pt idx="2">
                  <c:v>9400</c:v>
                </c:pt>
                <c:pt idx="3">
                  <c:v>9600</c:v>
                </c:pt>
                <c:pt idx="4">
                  <c:v>9800</c:v>
                </c:pt>
                <c:pt idx="5">
                  <c:v>10000</c:v>
                </c:pt>
                <c:pt idx="6">
                  <c:v>10200</c:v>
                </c:pt>
                <c:pt idx="7">
                  <c:v>10400</c:v>
                </c:pt>
                <c:pt idx="8">
                  <c:v>10600</c:v>
                </c:pt>
                <c:pt idx="9">
                  <c:v>10800</c:v>
                </c:pt>
                <c:pt idx="10">
                  <c:v>11000</c:v>
                </c:pt>
                <c:pt idx="11">
                  <c:v>11200</c:v>
                </c:pt>
                <c:pt idx="12">
                  <c:v>11400</c:v>
                </c:pt>
                <c:pt idx="13">
                  <c:v>11600</c:v>
                </c:pt>
                <c:pt idx="14">
                  <c:v>11800</c:v>
                </c:pt>
                <c:pt idx="15">
                  <c:v>12000</c:v>
                </c:pt>
                <c:pt idx="16">
                  <c:v>12200</c:v>
                </c:pt>
              </c:numCache>
            </c:numRef>
          </c:cat>
          <c:val>
            <c:numRef>
              <c:f>graf!$F$20:$F$36</c:f>
              <c:numCache>
                <c:formatCode>General</c:formatCode>
                <c:ptCount val="17"/>
                <c:pt idx="0">
                  <c:v>0.19249999999999989</c:v>
                </c:pt>
                <c:pt idx="1">
                  <c:v>0.17899999999999994</c:v>
                </c:pt>
                <c:pt idx="2">
                  <c:v>0.16549999999999998</c:v>
                </c:pt>
                <c:pt idx="3">
                  <c:v>0.15199999999999991</c:v>
                </c:pt>
                <c:pt idx="4">
                  <c:v>0.13849999999999996</c:v>
                </c:pt>
                <c:pt idx="5">
                  <c:v>0.12499999999999989</c:v>
                </c:pt>
                <c:pt idx="6">
                  <c:v>0.11149999999999993</c:v>
                </c:pt>
                <c:pt idx="7">
                  <c:v>9.7999999999999976E-2</c:v>
                </c:pt>
                <c:pt idx="8">
                  <c:v>8.4499999999999909E-2</c:v>
                </c:pt>
                <c:pt idx="9">
                  <c:v>7.0999999999999952E-2</c:v>
                </c:pt>
                <c:pt idx="10">
                  <c:v>5.7499999999999885E-2</c:v>
                </c:pt>
                <c:pt idx="11">
                  <c:v>4.3999999999999928E-2</c:v>
                </c:pt>
                <c:pt idx="12">
                  <c:v>3.0499999999999972E-2</c:v>
                </c:pt>
                <c:pt idx="13">
                  <c:v>1.6999999999999904E-2</c:v>
                </c:pt>
                <c:pt idx="14">
                  <c:v>3.4999999999999476E-3</c:v>
                </c:pt>
                <c:pt idx="15">
                  <c:v>-1.000000000000012E-2</c:v>
                </c:pt>
                <c:pt idx="16">
                  <c:v>-2.3500000000000076E-2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4E-4A01-929B-4C167E6CD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1806127"/>
        <c:axId val="1321812367"/>
      </c:lineChart>
      <c:catAx>
        <c:axId val="1321806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321812367"/>
        <c:crosses val="autoZero"/>
        <c:auto val="1"/>
        <c:lblAlgn val="ctr"/>
        <c:lblOffset val="100"/>
        <c:noMultiLvlLbl val="0"/>
      </c:catAx>
      <c:valAx>
        <c:axId val="13218123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3218061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3.c - disminucion M0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graf!$C$19</c:f>
              <c:strCache>
                <c:ptCount val="1"/>
                <c:pt idx="0">
                  <c:v>is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graf!$B$20:$B$36</c:f>
              <c:numCache>
                <c:formatCode>General</c:formatCode>
                <c:ptCount val="17"/>
                <c:pt idx="0">
                  <c:v>9000</c:v>
                </c:pt>
                <c:pt idx="1">
                  <c:v>9200</c:v>
                </c:pt>
                <c:pt idx="2">
                  <c:v>9400</c:v>
                </c:pt>
                <c:pt idx="3">
                  <c:v>9600</c:v>
                </c:pt>
                <c:pt idx="4">
                  <c:v>9800</c:v>
                </c:pt>
                <c:pt idx="5">
                  <c:v>10000</c:v>
                </c:pt>
                <c:pt idx="6">
                  <c:v>10200</c:v>
                </c:pt>
                <c:pt idx="7">
                  <c:v>10400</c:v>
                </c:pt>
                <c:pt idx="8">
                  <c:v>10600</c:v>
                </c:pt>
                <c:pt idx="9">
                  <c:v>10800</c:v>
                </c:pt>
                <c:pt idx="10">
                  <c:v>11000</c:v>
                </c:pt>
                <c:pt idx="11">
                  <c:v>11200</c:v>
                </c:pt>
                <c:pt idx="12">
                  <c:v>11400</c:v>
                </c:pt>
                <c:pt idx="13">
                  <c:v>11600</c:v>
                </c:pt>
                <c:pt idx="14">
                  <c:v>11800</c:v>
                </c:pt>
                <c:pt idx="15">
                  <c:v>12000</c:v>
                </c:pt>
                <c:pt idx="16">
                  <c:v>12200</c:v>
                </c:pt>
              </c:numCache>
            </c:numRef>
          </c:cat>
          <c:val>
            <c:numRef>
              <c:f>graf!$C$20:$C$36</c:f>
              <c:numCache>
                <c:formatCode>General</c:formatCode>
                <c:ptCount val="17"/>
                <c:pt idx="0">
                  <c:v>0.23750000000000016</c:v>
                </c:pt>
                <c:pt idx="1">
                  <c:v>0.2250000000000002</c:v>
                </c:pt>
                <c:pt idx="2">
                  <c:v>0.21250000000000013</c:v>
                </c:pt>
                <c:pt idx="3">
                  <c:v>0.20000000000000018</c:v>
                </c:pt>
                <c:pt idx="4">
                  <c:v>0.18750000000000011</c:v>
                </c:pt>
                <c:pt idx="5">
                  <c:v>0.17500000000000016</c:v>
                </c:pt>
                <c:pt idx="6">
                  <c:v>0.1625000000000002</c:v>
                </c:pt>
                <c:pt idx="7">
                  <c:v>0.15000000000000013</c:v>
                </c:pt>
                <c:pt idx="8">
                  <c:v>0.13750000000000018</c:v>
                </c:pt>
                <c:pt idx="9">
                  <c:v>0.12500000000000022</c:v>
                </c:pt>
                <c:pt idx="10">
                  <c:v>0.11250000000000016</c:v>
                </c:pt>
                <c:pt idx="11">
                  <c:v>0.1000000000000002</c:v>
                </c:pt>
                <c:pt idx="12">
                  <c:v>8.7500000000000133E-2</c:v>
                </c:pt>
                <c:pt idx="13">
                  <c:v>7.5000000000000178E-2</c:v>
                </c:pt>
                <c:pt idx="14">
                  <c:v>6.2500000000000222E-2</c:v>
                </c:pt>
                <c:pt idx="15">
                  <c:v>5.0000000000000155E-2</c:v>
                </c:pt>
                <c:pt idx="16">
                  <c:v>3.75000000000002E-2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CC-4B2C-9779-DC98098FCD48}"/>
            </c:ext>
          </c:extLst>
        </c:ser>
        <c:ser>
          <c:idx val="1"/>
          <c:order val="1"/>
          <c:tx>
            <c:strRef>
              <c:f>graf!$D$19</c:f>
              <c:strCache>
                <c:ptCount val="1"/>
                <c:pt idx="0">
                  <c:v>LM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graf!$B$20:$B$36</c:f>
              <c:numCache>
                <c:formatCode>General</c:formatCode>
                <c:ptCount val="17"/>
                <c:pt idx="0">
                  <c:v>9000</c:v>
                </c:pt>
                <c:pt idx="1">
                  <c:v>9200</c:v>
                </c:pt>
                <c:pt idx="2">
                  <c:v>9400</c:v>
                </c:pt>
                <c:pt idx="3">
                  <c:v>9600</c:v>
                </c:pt>
                <c:pt idx="4">
                  <c:v>9800</c:v>
                </c:pt>
                <c:pt idx="5">
                  <c:v>10000</c:v>
                </c:pt>
                <c:pt idx="6">
                  <c:v>10200</c:v>
                </c:pt>
                <c:pt idx="7">
                  <c:v>10400</c:v>
                </c:pt>
                <c:pt idx="8">
                  <c:v>10600</c:v>
                </c:pt>
                <c:pt idx="9">
                  <c:v>10800</c:v>
                </c:pt>
                <c:pt idx="10">
                  <c:v>11000</c:v>
                </c:pt>
                <c:pt idx="11">
                  <c:v>11200</c:v>
                </c:pt>
                <c:pt idx="12">
                  <c:v>11400</c:v>
                </c:pt>
                <c:pt idx="13">
                  <c:v>11600</c:v>
                </c:pt>
                <c:pt idx="14">
                  <c:v>11800</c:v>
                </c:pt>
                <c:pt idx="15">
                  <c:v>12000</c:v>
                </c:pt>
                <c:pt idx="16">
                  <c:v>12200</c:v>
                </c:pt>
              </c:numCache>
            </c:numRef>
          </c:cat>
          <c:val>
            <c:numRef>
              <c:f>graf!$D$20:$D$36</c:f>
              <c:numCache>
                <c:formatCode>General</c:formatCode>
                <c:ptCount val="17"/>
                <c:pt idx="0">
                  <c:v>1.749999999999996E-2</c:v>
                </c:pt>
                <c:pt idx="1">
                  <c:v>2.4999999999999967E-2</c:v>
                </c:pt>
                <c:pt idx="2">
                  <c:v>3.2499999999999973E-2</c:v>
                </c:pt>
                <c:pt idx="3">
                  <c:v>3.999999999999998E-2</c:v>
                </c:pt>
                <c:pt idx="4">
                  <c:v>4.7499999999999987E-2</c:v>
                </c:pt>
                <c:pt idx="5">
                  <c:v>5.4999999999999938E-2</c:v>
                </c:pt>
                <c:pt idx="6">
                  <c:v>6.2499999999999944E-2</c:v>
                </c:pt>
                <c:pt idx="7">
                  <c:v>6.9999999999999951E-2</c:v>
                </c:pt>
                <c:pt idx="8">
                  <c:v>7.7499999999999958E-2</c:v>
                </c:pt>
                <c:pt idx="9">
                  <c:v>8.4999999999999964E-2</c:v>
                </c:pt>
                <c:pt idx="10">
                  <c:v>9.2499999999999971E-2</c:v>
                </c:pt>
                <c:pt idx="11">
                  <c:v>9.9999999999999978E-2</c:v>
                </c:pt>
                <c:pt idx="12">
                  <c:v>0.10749999999999993</c:v>
                </c:pt>
                <c:pt idx="13">
                  <c:v>0.11499999999999994</c:v>
                </c:pt>
                <c:pt idx="14">
                  <c:v>0.12249999999999994</c:v>
                </c:pt>
                <c:pt idx="15">
                  <c:v>0.12999999999999995</c:v>
                </c:pt>
                <c:pt idx="16">
                  <c:v>0.13749999999999996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CC-4B2C-9779-DC98098FCD48}"/>
            </c:ext>
          </c:extLst>
        </c:ser>
        <c:ser>
          <c:idx val="2"/>
          <c:order val="2"/>
          <c:tx>
            <c:strRef>
              <c:f>graf!$J$19</c:f>
              <c:strCache>
                <c:ptCount val="1"/>
                <c:pt idx="0">
                  <c:v>LM ´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graf!$B$20:$B$36</c:f>
              <c:numCache>
                <c:formatCode>General</c:formatCode>
                <c:ptCount val="17"/>
                <c:pt idx="0">
                  <c:v>9000</c:v>
                </c:pt>
                <c:pt idx="1">
                  <c:v>9200</c:v>
                </c:pt>
                <c:pt idx="2">
                  <c:v>9400</c:v>
                </c:pt>
                <c:pt idx="3">
                  <c:v>9600</c:v>
                </c:pt>
                <c:pt idx="4">
                  <c:v>9800</c:v>
                </c:pt>
                <c:pt idx="5">
                  <c:v>10000</c:v>
                </c:pt>
                <c:pt idx="6">
                  <c:v>10200</c:v>
                </c:pt>
                <c:pt idx="7">
                  <c:v>10400</c:v>
                </c:pt>
                <c:pt idx="8">
                  <c:v>10600</c:v>
                </c:pt>
                <c:pt idx="9">
                  <c:v>10800</c:v>
                </c:pt>
                <c:pt idx="10">
                  <c:v>11000</c:v>
                </c:pt>
                <c:pt idx="11">
                  <c:v>11200</c:v>
                </c:pt>
                <c:pt idx="12">
                  <c:v>11400</c:v>
                </c:pt>
                <c:pt idx="13">
                  <c:v>11600</c:v>
                </c:pt>
                <c:pt idx="14">
                  <c:v>11800</c:v>
                </c:pt>
                <c:pt idx="15">
                  <c:v>12000</c:v>
                </c:pt>
                <c:pt idx="16">
                  <c:v>12200</c:v>
                </c:pt>
              </c:numCache>
            </c:numRef>
          </c:cat>
          <c:val>
            <c:numRef>
              <c:f>graf!$J$20:$J$36</c:f>
              <c:numCache>
                <c:formatCode>General</c:formatCode>
                <c:ptCount val="17"/>
                <c:pt idx="0">
                  <c:v>4.8609999999999987E-2</c:v>
                </c:pt>
                <c:pt idx="1">
                  <c:v>5.6109999999999993E-2</c:v>
                </c:pt>
                <c:pt idx="2">
                  <c:v>6.361E-2</c:v>
                </c:pt>
                <c:pt idx="3">
                  <c:v>7.1110000000000007E-2</c:v>
                </c:pt>
                <c:pt idx="4">
                  <c:v>7.8610000000000013E-2</c:v>
                </c:pt>
                <c:pt idx="5">
                  <c:v>8.6109999999999964E-2</c:v>
                </c:pt>
                <c:pt idx="6">
                  <c:v>9.3609999999999971E-2</c:v>
                </c:pt>
                <c:pt idx="7">
                  <c:v>0.10110999999999998</c:v>
                </c:pt>
                <c:pt idx="8">
                  <c:v>0.10860999999999998</c:v>
                </c:pt>
                <c:pt idx="9">
                  <c:v>0.11610999999999999</c:v>
                </c:pt>
                <c:pt idx="10">
                  <c:v>0.12361</c:v>
                </c:pt>
                <c:pt idx="11">
                  <c:v>0.13111</c:v>
                </c:pt>
                <c:pt idx="12">
                  <c:v>0.13860999999999996</c:v>
                </c:pt>
                <c:pt idx="13">
                  <c:v>0.14610999999999996</c:v>
                </c:pt>
                <c:pt idx="14">
                  <c:v>0.15360999999999997</c:v>
                </c:pt>
                <c:pt idx="15">
                  <c:v>0.16110999999999998</c:v>
                </c:pt>
                <c:pt idx="16">
                  <c:v>0.16860999999999998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CC-4B2C-9779-DC98098FCD48}"/>
            </c:ext>
          </c:extLst>
        </c:ser>
        <c:ser>
          <c:idx val="3"/>
          <c:order val="3"/>
          <c:tx>
            <c:strRef>
              <c:f>graf!$I$19</c:f>
              <c:strCache>
                <c:ptCount val="1"/>
                <c:pt idx="0">
                  <c:v>IS´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graf!$I$20:$I$36</c:f>
              <c:numCache>
                <c:formatCode>General</c:formatCode>
                <c:ptCount val="17"/>
                <c:pt idx="0">
                  <c:v>0.19249999999999989</c:v>
                </c:pt>
                <c:pt idx="1">
                  <c:v>0.17899999999999994</c:v>
                </c:pt>
                <c:pt idx="2">
                  <c:v>0.16549999999999998</c:v>
                </c:pt>
                <c:pt idx="3">
                  <c:v>0.15199999999999991</c:v>
                </c:pt>
                <c:pt idx="4">
                  <c:v>0.13849999999999996</c:v>
                </c:pt>
                <c:pt idx="5">
                  <c:v>0.12499999999999989</c:v>
                </c:pt>
                <c:pt idx="6">
                  <c:v>0.11149999999999993</c:v>
                </c:pt>
                <c:pt idx="7">
                  <c:v>9.7999999999999976E-2</c:v>
                </c:pt>
                <c:pt idx="8">
                  <c:v>8.4499999999999909E-2</c:v>
                </c:pt>
                <c:pt idx="9">
                  <c:v>7.0999999999999952E-2</c:v>
                </c:pt>
                <c:pt idx="10">
                  <c:v>5.7499999999999885E-2</c:v>
                </c:pt>
                <c:pt idx="11">
                  <c:v>4.3999999999999928E-2</c:v>
                </c:pt>
                <c:pt idx="12">
                  <c:v>3.0499999999999972E-2</c:v>
                </c:pt>
                <c:pt idx="13">
                  <c:v>1.6999999999999904E-2</c:v>
                </c:pt>
                <c:pt idx="14">
                  <c:v>3.4999999999999476E-3</c:v>
                </c:pt>
                <c:pt idx="15">
                  <c:v>-1.000000000000012E-2</c:v>
                </c:pt>
                <c:pt idx="16">
                  <c:v>-2.3500000000000076E-2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CC-4B2C-9779-DC98098FC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1806127"/>
        <c:axId val="1321812367"/>
      </c:lineChart>
      <c:catAx>
        <c:axId val="1321806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321812367"/>
        <c:crosses val="autoZero"/>
        <c:auto val="1"/>
        <c:lblAlgn val="ctr"/>
        <c:lblOffset val="100"/>
        <c:noMultiLvlLbl val="0"/>
      </c:catAx>
      <c:valAx>
        <c:axId val="13218123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3218061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3d- disminucion</a:t>
            </a:r>
            <a:r>
              <a:rPr lang="es-AR" baseline="0"/>
              <a:t> M´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graf!$C$19</c:f>
              <c:strCache>
                <c:ptCount val="1"/>
                <c:pt idx="0">
                  <c:v>is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graf!$B$20:$B$36</c:f>
              <c:numCache>
                <c:formatCode>General</c:formatCode>
                <c:ptCount val="17"/>
                <c:pt idx="0">
                  <c:v>9000</c:v>
                </c:pt>
                <c:pt idx="1">
                  <c:v>9200</c:v>
                </c:pt>
                <c:pt idx="2">
                  <c:v>9400</c:v>
                </c:pt>
                <c:pt idx="3">
                  <c:v>9600</c:v>
                </c:pt>
                <c:pt idx="4">
                  <c:v>9800</c:v>
                </c:pt>
                <c:pt idx="5">
                  <c:v>10000</c:v>
                </c:pt>
                <c:pt idx="6">
                  <c:v>10200</c:v>
                </c:pt>
                <c:pt idx="7">
                  <c:v>10400</c:v>
                </c:pt>
                <c:pt idx="8">
                  <c:v>10600</c:v>
                </c:pt>
                <c:pt idx="9">
                  <c:v>10800</c:v>
                </c:pt>
                <c:pt idx="10">
                  <c:v>11000</c:v>
                </c:pt>
                <c:pt idx="11">
                  <c:v>11200</c:v>
                </c:pt>
                <c:pt idx="12">
                  <c:v>11400</c:v>
                </c:pt>
                <c:pt idx="13">
                  <c:v>11600</c:v>
                </c:pt>
                <c:pt idx="14">
                  <c:v>11800</c:v>
                </c:pt>
                <c:pt idx="15">
                  <c:v>12000</c:v>
                </c:pt>
                <c:pt idx="16">
                  <c:v>12200</c:v>
                </c:pt>
              </c:numCache>
            </c:numRef>
          </c:cat>
          <c:val>
            <c:numRef>
              <c:f>graf!$C$20:$C$36</c:f>
              <c:numCache>
                <c:formatCode>General</c:formatCode>
                <c:ptCount val="17"/>
                <c:pt idx="0">
                  <c:v>0.23750000000000016</c:v>
                </c:pt>
                <c:pt idx="1">
                  <c:v>0.2250000000000002</c:v>
                </c:pt>
                <c:pt idx="2">
                  <c:v>0.21250000000000013</c:v>
                </c:pt>
                <c:pt idx="3">
                  <c:v>0.20000000000000018</c:v>
                </c:pt>
                <c:pt idx="4">
                  <c:v>0.18750000000000011</c:v>
                </c:pt>
                <c:pt idx="5">
                  <c:v>0.17500000000000016</c:v>
                </c:pt>
                <c:pt idx="6">
                  <c:v>0.1625000000000002</c:v>
                </c:pt>
                <c:pt idx="7">
                  <c:v>0.15000000000000013</c:v>
                </c:pt>
                <c:pt idx="8">
                  <c:v>0.13750000000000018</c:v>
                </c:pt>
                <c:pt idx="9">
                  <c:v>0.12500000000000022</c:v>
                </c:pt>
                <c:pt idx="10">
                  <c:v>0.11250000000000016</c:v>
                </c:pt>
                <c:pt idx="11">
                  <c:v>0.1000000000000002</c:v>
                </c:pt>
                <c:pt idx="12">
                  <c:v>8.7500000000000133E-2</c:v>
                </c:pt>
                <c:pt idx="13">
                  <c:v>7.5000000000000178E-2</c:v>
                </c:pt>
                <c:pt idx="14">
                  <c:v>6.2500000000000222E-2</c:v>
                </c:pt>
                <c:pt idx="15">
                  <c:v>5.0000000000000155E-2</c:v>
                </c:pt>
                <c:pt idx="16">
                  <c:v>3.75000000000002E-2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47-4888-B64B-9FB491FED80B}"/>
            </c:ext>
          </c:extLst>
        </c:ser>
        <c:ser>
          <c:idx val="1"/>
          <c:order val="1"/>
          <c:tx>
            <c:strRef>
              <c:f>graf!$D$19</c:f>
              <c:strCache>
                <c:ptCount val="1"/>
                <c:pt idx="0">
                  <c:v>LM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graf!$B$20:$B$36</c:f>
              <c:numCache>
                <c:formatCode>General</c:formatCode>
                <c:ptCount val="17"/>
                <c:pt idx="0">
                  <c:v>9000</c:v>
                </c:pt>
                <c:pt idx="1">
                  <c:v>9200</c:v>
                </c:pt>
                <c:pt idx="2">
                  <c:v>9400</c:v>
                </c:pt>
                <c:pt idx="3">
                  <c:v>9600</c:v>
                </c:pt>
                <c:pt idx="4">
                  <c:v>9800</c:v>
                </c:pt>
                <c:pt idx="5">
                  <c:v>10000</c:v>
                </c:pt>
                <c:pt idx="6">
                  <c:v>10200</c:v>
                </c:pt>
                <c:pt idx="7">
                  <c:v>10400</c:v>
                </c:pt>
                <c:pt idx="8">
                  <c:v>10600</c:v>
                </c:pt>
                <c:pt idx="9">
                  <c:v>10800</c:v>
                </c:pt>
                <c:pt idx="10">
                  <c:v>11000</c:v>
                </c:pt>
                <c:pt idx="11">
                  <c:v>11200</c:v>
                </c:pt>
                <c:pt idx="12">
                  <c:v>11400</c:v>
                </c:pt>
                <c:pt idx="13">
                  <c:v>11600</c:v>
                </c:pt>
                <c:pt idx="14">
                  <c:v>11800</c:v>
                </c:pt>
                <c:pt idx="15">
                  <c:v>12000</c:v>
                </c:pt>
                <c:pt idx="16">
                  <c:v>12200</c:v>
                </c:pt>
              </c:numCache>
            </c:numRef>
          </c:cat>
          <c:val>
            <c:numRef>
              <c:f>graf!$D$20:$D$36</c:f>
              <c:numCache>
                <c:formatCode>General</c:formatCode>
                <c:ptCount val="17"/>
                <c:pt idx="0">
                  <c:v>1.749999999999996E-2</c:v>
                </c:pt>
                <c:pt idx="1">
                  <c:v>2.4999999999999967E-2</c:v>
                </c:pt>
                <c:pt idx="2">
                  <c:v>3.2499999999999973E-2</c:v>
                </c:pt>
                <c:pt idx="3">
                  <c:v>3.999999999999998E-2</c:v>
                </c:pt>
                <c:pt idx="4">
                  <c:v>4.7499999999999987E-2</c:v>
                </c:pt>
                <c:pt idx="5">
                  <c:v>5.4999999999999938E-2</c:v>
                </c:pt>
                <c:pt idx="6">
                  <c:v>6.2499999999999944E-2</c:v>
                </c:pt>
                <c:pt idx="7">
                  <c:v>6.9999999999999951E-2</c:v>
                </c:pt>
                <c:pt idx="8">
                  <c:v>7.7499999999999958E-2</c:v>
                </c:pt>
                <c:pt idx="9">
                  <c:v>8.4999999999999964E-2</c:v>
                </c:pt>
                <c:pt idx="10">
                  <c:v>9.2499999999999971E-2</c:v>
                </c:pt>
                <c:pt idx="11">
                  <c:v>9.9999999999999978E-2</c:v>
                </c:pt>
                <c:pt idx="12">
                  <c:v>0.10749999999999993</c:v>
                </c:pt>
                <c:pt idx="13">
                  <c:v>0.11499999999999994</c:v>
                </c:pt>
                <c:pt idx="14">
                  <c:v>0.12249999999999994</c:v>
                </c:pt>
                <c:pt idx="15">
                  <c:v>0.12999999999999995</c:v>
                </c:pt>
                <c:pt idx="16">
                  <c:v>0.13749999999999996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47-4888-B64B-9FB491FED80B}"/>
            </c:ext>
          </c:extLst>
        </c:ser>
        <c:ser>
          <c:idx val="3"/>
          <c:order val="2"/>
          <c:tx>
            <c:strRef>
              <c:f>graf!$L$19</c:f>
              <c:strCache>
                <c:ptCount val="1"/>
                <c:pt idx="0">
                  <c:v>IS´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graf!$L$20:$L$36</c:f>
              <c:numCache>
                <c:formatCode>General</c:formatCode>
                <c:ptCount val="17"/>
                <c:pt idx="0">
                  <c:v>0.25250000000000017</c:v>
                </c:pt>
                <c:pt idx="1">
                  <c:v>0.24000000000000021</c:v>
                </c:pt>
                <c:pt idx="2">
                  <c:v>0.22750000000000015</c:v>
                </c:pt>
                <c:pt idx="3">
                  <c:v>0.21500000000000019</c:v>
                </c:pt>
                <c:pt idx="4">
                  <c:v>0.20250000000000012</c:v>
                </c:pt>
                <c:pt idx="5">
                  <c:v>0.19000000000000017</c:v>
                </c:pt>
                <c:pt idx="6">
                  <c:v>0.17750000000000021</c:v>
                </c:pt>
                <c:pt idx="7">
                  <c:v>0.16500000000000015</c:v>
                </c:pt>
                <c:pt idx="8">
                  <c:v>0.15250000000000019</c:v>
                </c:pt>
                <c:pt idx="9">
                  <c:v>0.14000000000000024</c:v>
                </c:pt>
                <c:pt idx="10">
                  <c:v>0.12750000000000017</c:v>
                </c:pt>
                <c:pt idx="11">
                  <c:v>0.11500000000000021</c:v>
                </c:pt>
                <c:pt idx="12">
                  <c:v>0.10250000000000015</c:v>
                </c:pt>
                <c:pt idx="13">
                  <c:v>9.0000000000000191E-2</c:v>
                </c:pt>
                <c:pt idx="14">
                  <c:v>7.7500000000000235E-2</c:v>
                </c:pt>
                <c:pt idx="15">
                  <c:v>6.5000000000000169E-2</c:v>
                </c:pt>
                <c:pt idx="16">
                  <c:v>5.2500000000000213E-2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47-4888-B64B-9FB491FED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1806127"/>
        <c:axId val="1321812367"/>
      </c:lineChart>
      <c:catAx>
        <c:axId val="1321806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321812367"/>
        <c:crosses val="autoZero"/>
        <c:auto val="1"/>
        <c:lblAlgn val="ctr"/>
        <c:lblOffset val="100"/>
        <c:noMultiLvlLbl val="0"/>
      </c:catAx>
      <c:valAx>
        <c:axId val="13218123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3218061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3.e</a:t>
            </a:r>
            <a:r>
              <a:rPr lang="es-AR" baseline="0"/>
              <a:t> - incorporacion t0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graf!$C$19</c:f>
              <c:strCache>
                <c:ptCount val="1"/>
                <c:pt idx="0">
                  <c:v>is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graf!$B$20:$B$36</c:f>
              <c:numCache>
                <c:formatCode>General</c:formatCode>
                <c:ptCount val="17"/>
                <c:pt idx="0">
                  <c:v>9000</c:v>
                </c:pt>
                <c:pt idx="1">
                  <c:v>9200</c:v>
                </c:pt>
                <c:pt idx="2">
                  <c:v>9400</c:v>
                </c:pt>
                <c:pt idx="3">
                  <c:v>9600</c:v>
                </c:pt>
                <c:pt idx="4">
                  <c:v>9800</c:v>
                </c:pt>
                <c:pt idx="5">
                  <c:v>10000</c:v>
                </c:pt>
                <c:pt idx="6">
                  <c:v>10200</c:v>
                </c:pt>
                <c:pt idx="7">
                  <c:v>10400</c:v>
                </c:pt>
                <c:pt idx="8">
                  <c:v>10600</c:v>
                </c:pt>
                <c:pt idx="9">
                  <c:v>10800</c:v>
                </c:pt>
                <c:pt idx="10">
                  <c:v>11000</c:v>
                </c:pt>
                <c:pt idx="11">
                  <c:v>11200</c:v>
                </c:pt>
                <c:pt idx="12">
                  <c:v>11400</c:v>
                </c:pt>
                <c:pt idx="13">
                  <c:v>11600</c:v>
                </c:pt>
                <c:pt idx="14">
                  <c:v>11800</c:v>
                </c:pt>
                <c:pt idx="15">
                  <c:v>12000</c:v>
                </c:pt>
                <c:pt idx="16">
                  <c:v>12200</c:v>
                </c:pt>
              </c:numCache>
            </c:numRef>
          </c:cat>
          <c:val>
            <c:numRef>
              <c:f>graf!$C$20:$C$36</c:f>
              <c:numCache>
                <c:formatCode>General</c:formatCode>
                <c:ptCount val="17"/>
                <c:pt idx="0">
                  <c:v>0.23750000000000016</c:v>
                </c:pt>
                <c:pt idx="1">
                  <c:v>0.2250000000000002</c:v>
                </c:pt>
                <c:pt idx="2">
                  <c:v>0.21250000000000013</c:v>
                </c:pt>
                <c:pt idx="3">
                  <c:v>0.20000000000000018</c:v>
                </c:pt>
                <c:pt idx="4">
                  <c:v>0.18750000000000011</c:v>
                </c:pt>
                <c:pt idx="5">
                  <c:v>0.17500000000000016</c:v>
                </c:pt>
                <c:pt idx="6">
                  <c:v>0.1625000000000002</c:v>
                </c:pt>
                <c:pt idx="7">
                  <c:v>0.15000000000000013</c:v>
                </c:pt>
                <c:pt idx="8">
                  <c:v>0.13750000000000018</c:v>
                </c:pt>
                <c:pt idx="9">
                  <c:v>0.12500000000000022</c:v>
                </c:pt>
                <c:pt idx="10">
                  <c:v>0.11250000000000016</c:v>
                </c:pt>
                <c:pt idx="11">
                  <c:v>0.1000000000000002</c:v>
                </c:pt>
                <c:pt idx="12">
                  <c:v>8.7500000000000133E-2</c:v>
                </c:pt>
                <c:pt idx="13">
                  <c:v>7.5000000000000178E-2</c:v>
                </c:pt>
                <c:pt idx="14">
                  <c:v>6.2500000000000222E-2</c:v>
                </c:pt>
                <c:pt idx="15">
                  <c:v>5.0000000000000155E-2</c:v>
                </c:pt>
                <c:pt idx="16">
                  <c:v>3.75000000000002E-2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54-4894-995A-ADFE8377AC89}"/>
            </c:ext>
          </c:extLst>
        </c:ser>
        <c:ser>
          <c:idx val="1"/>
          <c:order val="1"/>
          <c:tx>
            <c:strRef>
              <c:f>graf!$D$19</c:f>
              <c:strCache>
                <c:ptCount val="1"/>
                <c:pt idx="0">
                  <c:v>LM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graf!$B$20:$B$36</c:f>
              <c:numCache>
                <c:formatCode>General</c:formatCode>
                <c:ptCount val="17"/>
                <c:pt idx="0">
                  <c:v>9000</c:v>
                </c:pt>
                <c:pt idx="1">
                  <c:v>9200</c:v>
                </c:pt>
                <c:pt idx="2">
                  <c:v>9400</c:v>
                </c:pt>
                <c:pt idx="3">
                  <c:v>9600</c:v>
                </c:pt>
                <c:pt idx="4">
                  <c:v>9800</c:v>
                </c:pt>
                <c:pt idx="5">
                  <c:v>10000</c:v>
                </c:pt>
                <c:pt idx="6">
                  <c:v>10200</c:v>
                </c:pt>
                <c:pt idx="7">
                  <c:v>10400</c:v>
                </c:pt>
                <c:pt idx="8">
                  <c:v>10600</c:v>
                </c:pt>
                <c:pt idx="9">
                  <c:v>10800</c:v>
                </c:pt>
                <c:pt idx="10">
                  <c:v>11000</c:v>
                </c:pt>
                <c:pt idx="11">
                  <c:v>11200</c:v>
                </c:pt>
                <c:pt idx="12">
                  <c:v>11400</c:v>
                </c:pt>
                <c:pt idx="13">
                  <c:v>11600</c:v>
                </c:pt>
                <c:pt idx="14">
                  <c:v>11800</c:v>
                </c:pt>
                <c:pt idx="15">
                  <c:v>12000</c:v>
                </c:pt>
                <c:pt idx="16">
                  <c:v>12200</c:v>
                </c:pt>
              </c:numCache>
            </c:numRef>
          </c:cat>
          <c:val>
            <c:numRef>
              <c:f>graf!$D$20:$D$36</c:f>
              <c:numCache>
                <c:formatCode>General</c:formatCode>
                <c:ptCount val="17"/>
                <c:pt idx="0">
                  <c:v>1.749999999999996E-2</c:v>
                </c:pt>
                <c:pt idx="1">
                  <c:v>2.4999999999999967E-2</c:v>
                </c:pt>
                <c:pt idx="2">
                  <c:v>3.2499999999999973E-2</c:v>
                </c:pt>
                <c:pt idx="3">
                  <c:v>3.999999999999998E-2</c:v>
                </c:pt>
                <c:pt idx="4">
                  <c:v>4.7499999999999987E-2</c:v>
                </c:pt>
                <c:pt idx="5">
                  <c:v>5.4999999999999938E-2</c:v>
                </c:pt>
                <c:pt idx="6">
                  <c:v>6.2499999999999944E-2</c:v>
                </c:pt>
                <c:pt idx="7">
                  <c:v>6.9999999999999951E-2</c:v>
                </c:pt>
                <c:pt idx="8">
                  <c:v>7.7499999999999958E-2</c:v>
                </c:pt>
                <c:pt idx="9">
                  <c:v>8.4999999999999964E-2</c:v>
                </c:pt>
                <c:pt idx="10">
                  <c:v>9.2499999999999971E-2</c:v>
                </c:pt>
                <c:pt idx="11">
                  <c:v>9.9999999999999978E-2</c:v>
                </c:pt>
                <c:pt idx="12">
                  <c:v>0.10749999999999993</c:v>
                </c:pt>
                <c:pt idx="13">
                  <c:v>0.11499999999999994</c:v>
                </c:pt>
                <c:pt idx="14">
                  <c:v>0.12249999999999994</c:v>
                </c:pt>
                <c:pt idx="15">
                  <c:v>0.12999999999999995</c:v>
                </c:pt>
                <c:pt idx="16">
                  <c:v>0.13749999999999996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54-4894-995A-ADFE8377AC89}"/>
            </c:ext>
          </c:extLst>
        </c:ser>
        <c:ser>
          <c:idx val="3"/>
          <c:order val="2"/>
          <c:tx>
            <c:strRef>
              <c:f>graf!$L$19</c:f>
              <c:strCache>
                <c:ptCount val="1"/>
                <c:pt idx="0">
                  <c:v>IS´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graf!$O$20:$O$36</c:f>
              <c:numCache>
                <c:formatCode>General</c:formatCode>
                <c:ptCount val="17"/>
                <c:pt idx="0">
                  <c:v>0.25750000000000017</c:v>
                </c:pt>
                <c:pt idx="1">
                  <c:v>0.24500000000000022</c:v>
                </c:pt>
                <c:pt idx="2">
                  <c:v>0.23250000000000015</c:v>
                </c:pt>
                <c:pt idx="3">
                  <c:v>0.2200000000000002</c:v>
                </c:pt>
                <c:pt idx="4">
                  <c:v>0.20750000000000013</c:v>
                </c:pt>
                <c:pt idx="5">
                  <c:v>0.19500000000000017</c:v>
                </c:pt>
                <c:pt idx="6">
                  <c:v>0.18250000000000022</c:v>
                </c:pt>
                <c:pt idx="7">
                  <c:v>0.17000000000000015</c:v>
                </c:pt>
                <c:pt idx="8">
                  <c:v>0.1575000000000002</c:v>
                </c:pt>
                <c:pt idx="9">
                  <c:v>0.14500000000000024</c:v>
                </c:pt>
                <c:pt idx="10">
                  <c:v>0.13250000000000017</c:v>
                </c:pt>
                <c:pt idx="11">
                  <c:v>0.12000000000000022</c:v>
                </c:pt>
                <c:pt idx="12">
                  <c:v>0.10750000000000015</c:v>
                </c:pt>
                <c:pt idx="13">
                  <c:v>9.5000000000000195E-2</c:v>
                </c:pt>
                <c:pt idx="14">
                  <c:v>8.250000000000024E-2</c:v>
                </c:pt>
                <c:pt idx="15">
                  <c:v>7.0000000000000173E-2</c:v>
                </c:pt>
                <c:pt idx="16">
                  <c:v>5.7500000000000218E-2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54-4894-995A-ADFE8377A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1806127"/>
        <c:axId val="1321812367"/>
      </c:lineChart>
      <c:catAx>
        <c:axId val="1321806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321812367"/>
        <c:crosses val="autoZero"/>
        <c:auto val="1"/>
        <c:lblAlgn val="ctr"/>
        <c:lblOffset val="100"/>
        <c:noMultiLvlLbl val="0"/>
      </c:catAx>
      <c:valAx>
        <c:axId val="13218123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3218061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76</xdr:row>
      <xdr:rowOff>95250</xdr:rowOff>
    </xdr:from>
    <xdr:to>
      <xdr:col>2</xdr:col>
      <xdr:colOff>1028700</xdr:colOff>
      <xdr:row>76</xdr:row>
      <xdr:rowOff>140969</xdr:rowOff>
    </xdr:to>
    <xdr:sp macro="" textlink="">
      <xdr:nvSpPr>
        <xdr:cNvPr id="2" name="Flecha: a la derecha 1">
          <a:extLst>
            <a:ext uri="{FF2B5EF4-FFF2-40B4-BE49-F238E27FC236}">
              <a16:creationId xmlns:a16="http://schemas.microsoft.com/office/drawing/2014/main" id="{7DAA1663-B851-4E52-AE43-61577051525D}"/>
            </a:ext>
          </a:extLst>
        </xdr:cNvPr>
        <xdr:cNvSpPr/>
      </xdr:nvSpPr>
      <xdr:spPr>
        <a:xfrm>
          <a:off x="2152650" y="14963775"/>
          <a:ext cx="790575" cy="45719"/>
        </a:xfrm>
        <a:prstGeom prst="rightArrow">
          <a:avLst/>
        </a:prstGeom>
        <a:solidFill>
          <a:schemeClr val="accent6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2</xdr:col>
      <xdr:colOff>219075</xdr:colOff>
      <xdr:row>75</xdr:row>
      <xdr:rowOff>85725</xdr:rowOff>
    </xdr:from>
    <xdr:to>
      <xdr:col>2</xdr:col>
      <xdr:colOff>1019175</xdr:colOff>
      <xdr:row>75</xdr:row>
      <xdr:rowOff>131444</xdr:rowOff>
    </xdr:to>
    <xdr:sp macro="" textlink="">
      <xdr:nvSpPr>
        <xdr:cNvPr id="3" name="Flecha: a la derecha 2">
          <a:extLst>
            <a:ext uri="{FF2B5EF4-FFF2-40B4-BE49-F238E27FC236}">
              <a16:creationId xmlns:a16="http://schemas.microsoft.com/office/drawing/2014/main" id="{463DF77E-82CA-44D0-9DBC-34D785A09383}"/>
            </a:ext>
          </a:extLst>
        </xdr:cNvPr>
        <xdr:cNvSpPr/>
      </xdr:nvSpPr>
      <xdr:spPr>
        <a:xfrm>
          <a:off x="2133600" y="14763750"/>
          <a:ext cx="800100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57</xdr:row>
      <xdr:rowOff>85725</xdr:rowOff>
    </xdr:from>
    <xdr:to>
      <xdr:col>2</xdr:col>
      <xdr:colOff>714375</xdr:colOff>
      <xdr:row>60</xdr:row>
      <xdr:rowOff>180975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1B764F6D-F8A4-43ED-A0C5-5691C5F4AD7E}"/>
            </a:ext>
          </a:extLst>
        </xdr:cNvPr>
        <xdr:cNvCxnSpPr/>
      </xdr:nvCxnSpPr>
      <xdr:spPr>
        <a:xfrm>
          <a:off x="981075" y="10944225"/>
          <a:ext cx="1257300" cy="6667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180975</xdr:colOff>
      <xdr:row>58</xdr:row>
      <xdr:rowOff>85725</xdr:rowOff>
    </xdr:from>
    <xdr:to>
      <xdr:col>2</xdr:col>
      <xdr:colOff>495300</xdr:colOff>
      <xdr:row>61</xdr:row>
      <xdr:rowOff>47625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C56FD959-07D8-4358-9DB1-E056B0E78CE7}"/>
            </a:ext>
          </a:extLst>
        </xdr:cNvPr>
        <xdr:cNvCxnSpPr/>
      </xdr:nvCxnSpPr>
      <xdr:spPr>
        <a:xfrm>
          <a:off x="942975" y="11134725"/>
          <a:ext cx="1076325" cy="53340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190500</xdr:colOff>
      <xdr:row>17</xdr:row>
      <xdr:rowOff>123825</xdr:rowOff>
    </xdr:from>
    <xdr:to>
      <xdr:col>27</xdr:col>
      <xdr:colOff>495300</xdr:colOff>
      <xdr:row>32</xdr:row>
      <xdr:rowOff>9525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0</xdr:colOff>
      <xdr:row>18</xdr:row>
      <xdr:rowOff>0</xdr:rowOff>
    </xdr:from>
    <xdr:to>
      <xdr:col>36</xdr:col>
      <xdr:colOff>304800</xdr:colOff>
      <xdr:row>32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0</xdr:colOff>
      <xdr:row>33</xdr:row>
      <xdr:rowOff>0</xdr:rowOff>
    </xdr:from>
    <xdr:to>
      <xdr:col>26</xdr:col>
      <xdr:colOff>276225</xdr:colOff>
      <xdr:row>47</xdr:row>
      <xdr:rowOff>76200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161925</xdr:colOff>
      <xdr:row>39</xdr:row>
      <xdr:rowOff>95250</xdr:rowOff>
    </xdr:from>
    <xdr:to>
      <xdr:col>23</xdr:col>
      <xdr:colOff>571499</xdr:colOff>
      <xdr:row>41</xdr:row>
      <xdr:rowOff>19049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12363450" y="7524750"/>
          <a:ext cx="409574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E1</a:t>
          </a:r>
        </a:p>
      </xdr:txBody>
    </xdr:sp>
    <xdr:clientData/>
  </xdr:twoCellAnchor>
  <xdr:twoCellAnchor>
    <xdr:from>
      <xdr:col>28</xdr:col>
      <xdr:colOff>0</xdr:colOff>
      <xdr:row>33</xdr:row>
      <xdr:rowOff>0</xdr:rowOff>
    </xdr:from>
    <xdr:to>
      <xdr:col>35</xdr:col>
      <xdr:colOff>304800</xdr:colOff>
      <xdr:row>48</xdr:row>
      <xdr:rowOff>57150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37</xdr:col>
      <xdr:colOff>0</xdr:colOff>
      <xdr:row>33</xdr:row>
      <xdr:rowOff>0</xdr:rowOff>
    </xdr:from>
    <xdr:to>
      <xdr:col>44</xdr:col>
      <xdr:colOff>304800</xdr:colOff>
      <xdr:row>48</xdr:row>
      <xdr:rowOff>57150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J78"/>
  <sheetViews>
    <sheetView topLeftCell="A4" workbookViewId="0">
      <selection activeCell="B86" sqref="B85:B86"/>
    </sheetView>
  </sheetViews>
  <sheetFormatPr baseColWidth="10" defaultColWidth="11.42578125" defaultRowHeight="15" x14ac:dyDescent="0.25"/>
  <cols>
    <col min="2" max="2" width="17.28515625" customWidth="1"/>
    <col min="3" max="3" width="18.85546875" customWidth="1"/>
    <col min="4" max="4" width="12.42578125" customWidth="1"/>
  </cols>
  <sheetData>
    <row r="1" spans="2:5" x14ac:dyDescent="0.25">
      <c r="B1" s="19" t="s">
        <v>221</v>
      </c>
    </row>
    <row r="3" spans="2:5" x14ac:dyDescent="0.25">
      <c r="B3" s="13" t="s">
        <v>15</v>
      </c>
    </row>
    <row r="5" spans="2:5" x14ac:dyDescent="0.25">
      <c r="B5" t="s">
        <v>181</v>
      </c>
    </row>
    <row r="6" spans="2:5" x14ac:dyDescent="0.25">
      <c r="B6" t="s">
        <v>182</v>
      </c>
    </row>
    <row r="7" spans="2:5" x14ac:dyDescent="0.25">
      <c r="B7" t="s">
        <v>183</v>
      </c>
    </row>
    <row r="8" spans="2:5" x14ac:dyDescent="0.25">
      <c r="B8" t="s">
        <v>184</v>
      </c>
    </row>
    <row r="9" spans="2:5" x14ac:dyDescent="0.25">
      <c r="B9" t="s">
        <v>185</v>
      </c>
    </row>
    <row r="10" spans="2:5" x14ac:dyDescent="0.25">
      <c r="B10" t="s">
        <v>186</v>
      </c>
    </row>
    <row r="11" spans="2:5" x14ac:dyDescent="0.25">
      <c r="B11" t="s">
        <v>187</v>
      </c>
    </row>
    <row r="12" spans="2:5" x14ac:dyDescent="0.25">
      <c r="B12" t="s">
        <v>188</v>
      </c>
    </row>
    <row r="13" spans="2:5" x14ac:dyDescent="0.25">
      <c r="B13" t="s">
        <v>190</v>
      </c>
    </row>
    <row r="14" spans="2:5" x14ac:dyDescent="0.25">
      <c r="B14" t="s">
        <v>189</v>
      </c>
    </row>
    <row r="16" spans="2:5" x14ac:dyDescent="0.25">
      <c r="B16" s="84" t="s">
        <v>204</v>
      </c>
      <c r="C16" s="84"/>
      <c r="D16" s="84"/>
      <c r="E16" s="84"/>
    </row>
    <row r="17" spans="2:6" ht="17.25" customHeight="1" x14ac:dyDescent="0.25">
      <c r="B17" s="84" t="s">
        <v>191</v>
      </c>
      <c r="C17" s="84"/>
      <c r="D17" s="84"/>
    </row>
    <row r="18" spans="2:6" ht="17.25" customHeight="1" x14ac:dyDescent="0.25">
      <c r="B18" s="84" t="s">
        <v>192</v>
      </c>
      <c r="C18" s="84"/>
      <c r="D18" s="84"/>
    </row>
    <row r="19" spans="2:6" ht="17.25" customHeight="1" x14ac:dyDescent="0.25">
      <c r="B19" s="84" t="s">
        <v>193</v>
      </c>
      <c r="C19" s="84"/>
      <c r="D19" s="84"/>
    </row>
    <row r="20" spans="2:6" ht="17.25" customHeight="1" x14ac:dyDescent="0.25">
      <c r="B20" s="84" t="s">
        <v>194</v>
      </c>
      <c r="C20" s="84"/>
      <c r="D20" s="84"/>
    </row>
    <row r="21" spans="2:6" ht="17.25" customHeight="1" x14ac:dyDescent="0.25">
      <c r="B21" s="84" t="s">
        <v>195</v>
      </c>
      <c r="C21" s="84"/>
      <c r="D21" s="84"/>
      <c r="E21" s="84"/>
    </row>
    <row r="22" spans="2:6" ht="17.25" customHeight="1" x14ac:dyDescent="0.25">
      <c r="B22" s="84" t="s">
        <v>196</v>
      </c>
      <c r="C22" s="84"/>
      <c r="D22" s="84"/>
      <c r="E22" s="84"/>
    </row>
    <row r="23" spans="2:6" ht="17.25" customHeight="1" x14ac:dyDescent="0.25">
      <c r="B23" s="84" t="s">
        <v>197</v>
      </c>
      <c r="C23" s="84"/>
      <c r="D23" s="84"/>
      <c r="E23" s="84"/>
    </row>
    <row r="24" spans="2:6" ht="30" customHeight="1" x14ac:dyDescent="0.25">
      <c r="B24" s="6" t="s">
        <v>4</v>
      </c>
      <c r="C24" s="2" t="s">
        <v>5</v>
      </c>
      <c r="D24" s="4" t="s">
        <v>205</v>
      </c>
      <c r="E24" t="s">
        <v>206</v>
      </c>
    </row>
    <row r="25" spans="2:6" x14ac:dyDescent="0.25">
      <c r="C25" s="3" t="s">
        <v>6</v>
      </c>
      <c r="D25" s="6" t="s">
        <v>6</v>
      </c>
    </row>
    <row r="27" spans="2:6" x14ac:dyDescent="0.25">
      <c r="B27" s="85" t="s">
        <v>198</v>
      </c>
      <c r="C27" s="85"/>
    </row>
    <row r="28" spans="2:6" x14ac:dyDescent="0.25">
      <c r="B28" s="85" t="s">
        <v>199</v>
      </c>
      <c r="C28" s="85"/>
    </row>
    <row r="30" spans="2:6" x14ac:dyDescent="0.25">
      <c r="B30" s="84" t="s">
        <v>200</v>
      </c>
      <c r="C30" s="84"/>
    </row>
    <row r="32" spans="2:6" x14ac:dyDescent="0.25">
      <c r="B32" s="4" t="s">
        <v>201</v>
      </c>
      <c r="C32" t="s">
        <v>9</v>
      </c>
      <c r="E32" s="5" t="s">
        <v>11</v>
      </c>
      <c r="F32" t="s">
        <v>12</v>
      </c>
    </row>
    <row r="33" spans="2:8" x14ac:dyDescent="0.25">
      <c r="B33" s="5" t="s">
        <v>202</v>
      </c>
      <c r="C33" s="5" t="s">
        <v>203</v>
      </c>
      <c r="E33" s="5" t="s">
        <v>10</v>
      </c>
      <c r="F33" s="5" t="s">
        <v>8</v>
      </c>
    </row>
    <row r="35" spans="2:8" x14ac:dyDescent="0.25">
      <c r="B35" t="s">
        <v>14</v>
      </c>
    </row>
    <row r="36" spans="2:8" x14ac:dyDescent="0.25">
      <c r="B36" t="s">
        <v>13</v>
      </c>
    </row>
    <row r="38" spans="2:8" x14ac:dyDescent="0.25">
      <c r="B38" t="s">
        <v>208</v>
      </c>
    </row>
    <row r="39" spans="2:8" x14ac:dyDescent="0.25">
      <c r="B39" s="4" t="s">
        <v>207</v>
      </c>
    </row>
    <row r="43" spans="2:8" x14ac:dyDescent="0.25">
      <c r="B43" s="13" t="s">
        <v>16</v>
      </c>
    </row>
    <row r="45" spans="2:8" x14ac:dyDescent="0.25">
      <c r="B45" t="s">
        <v>17</v>
      </c>
      <c r="G45" t="s">
        <v>24</v>
      </c>
      <c r="H45" t="s">
        <v>33</v>
      </c>
    </row>
    <row r="46" spans="2:8" x14ac:dyDescent="0.25">
      <c r="B46" t="s">
        <v>18</v>
      </c>
      <c r="C46" t="s">
        <v>19</v>
      </c>
      <c r="E46">
        <v>3200</v>
      </c>
      <c r="G46" t="s">
        <v>25</v>
      </c>
      <c r="H46" t="s">
        <v>34</v>
      </c>
    </row>
    <row r="47" spans="2:8" x14ac:dyDescent="0.25">
      <c r="B47" t="s">
        <v>20</v>
      </c>
      <c r="C47" t="s">
        <v>21</v>
      </c>
      <c r="E47">
        <v>0.25</v>
      </c>
      <c r="G47" t="s">
        <v>26</v>
      </c>
      <c r="H47" t="s">
        <v>35</v>
      </c>
    </row>
    <row r="48" spans="2:8" x14ac:dyDescent="0.25">
      <c r="B48" t="s">
        <v>22</v>
      </c>
      <c r="C48" t="s">
        <v>23</v>
      </c>
      <c r="E48">
        <v>4000</v>
      </c>
      <c r="G48" t="s">
        <v>27</v>
      </c>
      <c r="H48" t="s">
        <v>36</v>
      </c>
    </row>
    <row r="49" spans="2:10" x14ac:dyDescent="0.25">
      <c r="G49" t="s">
        <v>28</v>
      </c>
      <c r="H49" t="s">
        <v>37</v>
      </c>
    </row>
    <row r="50" spans="2:10" x14ac:dyDescent="0.25">
      <c r="G50" t="s">
        <v>29</v>
      </c>
      <c r="H50" t="s">
        <v>38</v>
      </c>
      <c r="I50" t="s">
        <v>39</v>
      </c>
      <c r="J50" t="s">
        <v>40</v>
      </c>
    </row>
    <row r="51" spans="2:10" x14ac:dyDescent="0.25">
      <c r="G51" t="s">
        <v>30</v>
      </c>
      <c r="H51" t="s">
        <v>41</v>
      </c>
      <c r="I51" t="s">
        <v>42</v>
      </c>
      <c r="J51" t="s">
        <v>43</v>
      </c>
    </row>
    <row r="52" spans="2:10" x14ac:dyDescent="0.25">
      <c r="G52" t="s">
        <v>31</v>
      </c>
      <c r="H52" t="s">
        <v>44</v>
      </c>
    </row>
    <row r="53" spans="2:10" x14ac:dyDescent="0.25">
      <c r="G53" t="s">
        <v>32</v>
      </c>
    </row>
    <row r="54" spans="2:10" x14ac:dyDescent="0.25">
      <c r="B54" t="s">
        <v>46</v>
      </c>
    </row>
    <row r="55" spans="2:10" x14ac:dyDescent="0.25">
      <c r="B55" t="s">
        <v>45</v>
      </c>
    </row>
    <row r="56" spans="2:10" x14ac:dyDescent="0.25">
      <c r="B56" t="s">
        <v>47</v>
      </c>
    </row>
    <row r="58" spans="2:10" x14ac:dyDescent="0.25">
      <c r="B58" t="s">
        <v>48</v>
      </c>
    </row>
    <row r="59" spans="2:10" x14ac:dyDescent="0.25">
      <c r="B59" t="s">
        <v>49</v>
      </c>
    </row>
    <row r="62" spans="2:10" x14ac:dyDescent="0.25">
      <c r="B62" s="13" t="s">
        <v>50</v>
      </c>
    </row>
    <row r="63" spans="2:10" x14ac:dyDescent="0.25">
      <c r="B63" t="s">
        <v>209</v>
      </c>
    </row>
    <row r="65" spans="2:4" x14ac:dyDescent="0.25">
      <c r="B65" t="s">
        <v>211</v>
      </c>
    </row>
    <row r="66" spans="2:4" x14ac:dyDescent="0.25">
      <c r="B66" t="s">
        <v>210</v>
      </c>
    </row>
    <row r="68" spans="2:4" x14ac:dyDescent="0.25">
      <c r="B68" t="s">
        <v>51</v>
      </c>
    </row>
    <row r="70" spans="2:4" x14ac:dyDescent="0.25">
      <c r="B70" t="s">
        <v>212</v>
      </c>
    </row>
    <row r="71" spans="2:4" x14ac:dyDescent="0.25">
      <c r="B71" t="s">
        <v>213</v>
      </c>
    </row>
    <row r="73" spans="2:4" x14ac:dyDescent="0.25">
      <c r="B73" s="15" t="s">
        <v>215</v>
      </c>
    </row>
    <row r="74" spans="2:4" x14ac:dyDescent="0.25">
      <c r="B74" s="16" t="s">
        <v>214</v>
      </c>
    </row>
    <row r="76" spans="2:4" x14ac:dyDescent="0.25">
      <c r="B76" s="15" t="s">
        <v>216</v>
      </c>
      <c r="D76" t="s">
        <v>219</v>
      </c>
    </row>
    <row r="77" spans="2:4" x14ac:dyDescent="0.25">
      <c r="B77" s="16" t="s">
        <v>217</v>
      </c>
      <c r="D77" t="s">
        <v>218</v>
      </c>
    </row>
    <row r="78" spans="2:4" ht="32.25" customHeight="1" x14ac:dyDescent="0.3">
      <c r="B78" s="18" t="s">
        <v>220</v>
      </c>
    </row>
  </sheetData>
  <mergeCells count="11">
    <mergeCell ref="B22:E22"/>
    <mergeCell ref="B23:E23"/>
    <mergeCell ref="B27:C27"/>
    <mergeCell ref="B28:C28"/>
    <mergeCell ref="B30:C30"/>
    <mergeCell ref="B21:E21"/>
    <mergeCell ref="B16:E16"/>
    <mergeCell ref="B17:D17"/>
    <mergeCell ref="B18:D18"/>
    <mergeCell ref="B19:D19"/>
    <mergeCell ref="B20:D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workbookViewId="0">
      <selection activeCell="B61" sqref="B61"/>
    </sheetView>
  </sheetViews>
  <sheetFormatPr baseColWidth="10" defaultColWidth="11.42578125" defaultRowHeight="15" x14ac:dyDescent="0.25"/>
  <cols>
    <col min="11" max="11" width="9" customWidth="1"/>
  </cols>
  <sheetData>
    <row r="1" spans="2:6" x14ac:dyDescent="0.25">
      <c r="B1" s="13" t="s">
        <v>52</v>
      </c>
    </row>
    <row r="3" spans="2:6" x14ac:dyDescent="0.25">
      <c r="B3" t="s">
        <v>222</v>
      </c>
    </row>
    <row r="4" spans="2:6" x14ac:dyDescent="0.25">
      <c r="B4" t="s">
        <v>223</v>
      </c>
    </row>
    <row r="5" spans="2:6" x14ac:dyDescent="0.25">
      <c r="B5" t="s">
        <v>224</v>
      </c>
    </row>
    <row r="6" spans="2:6" x14ac:dyDescent="0.25">
      <c r="D6" s="6" t="s">
        <v>225</v>
      </c>
      <c r="E6" t="s">
        <v>53</v>
      </c>
    </row>
    <row r="7" spans="2:6" x14ac:dyDescent="0.25">
      <c r="D7" s="6" t="s">
        <v>226</v>
      </c>
      <c r="E7" t="s">
        <v>54</v>
      </c>
    </row>
    <row r="8" spans="2:6" x14ac:dyDescent="0.25">
      <c r="D8" s="7" t="s">
        <v>227</v>
      </c>
      <c r="E8" t="s">
        <v>228</v>
      </c>
    </row>
    <row r="9" spans="2:6" ht="19.5" customHeight="1" x14ac:dyDescent="0.25">
      <c r="D9" s="95" t="s">
        <v>268</v>
      </c>
      <c r="E9" s="4" t="s">
        <v>270</v>
      </c>
    </row>
    <row r="10" spans="2:6" x14ac:dyDescent="0.25">
      <c r="D10" s="95"/>
      <c r="E10" t="s">
        <v>229</v>
      </c>
    </row>
    <row r="13" spans="2:6" x14ac:dyDescent="0.25">
      <c r="B13" s="13" t="s">
        <v>56</v>
      </c>
    </row>
    <row r="14" spans="2:6" x14ac:dyDescent="0.25">
      <c r="B14" s="20" t="s">
        <v>57</v>
      </c>
    </row>
    <row r="16" spans="2:6" x14ac:dyDescent="0.25">
      <c r="B16" s="42" t="s">
        <v>230</v>
      </c>
      <c r="F16" t="s">
        <v>231</v>
      </c>
    </row>
    <row r="17" spans="2:6" x14ac:dyDescent="0.25">
      <c r="F17" t="s">
        <v>232</v>
      </c>
    </row>
    <row r="18" spans="2:6" x14ac:dyDescent="0.25">
      <c r="B18" s="95" t="s">
        <v>267</v>
      </c>
      <c r="C18" s="4" t="s">
        <v>271</v>
      </c>
      <c r="F18" t="s">
        <v>233</v>
      </c>
    </row>
    <row r="19" spans="2:6" x14ac:dyDescent="0.25">
      <c r="B19" s="95"/>
      <c r="C19" t="s">
        <v>55</v>
      </c>
      <c r="F19" t="s">
        <v>230</v>
      </c>
    </row>
    <row r="20" spans="2:6" x14ac:dyDescent="0.25">
      <c r="B20" t="s">
        <v>58</v>
      </c>
      <c r="F20" t="s">
        <v>234</v>
      </c>
    </row>
    <row r="21" spans="2:6" x14ac:dyDescent="0.25">
      <c r="B21" s="17" t="s">
        <v>59</v>
      </c>
    </row>
    <row r="23" spans="2:6" x14ac:dyDescent="0.25">
      <c r="B23" t="s">
        <v>235</v>
      </c>
    </row>
    <row r="24" spans="2:6" x14ac:dyDescent="0.25">
      <c r="B24" t="s">
        <v>272</v>
      </c>
    </row>
    <row r="26" spans="2:6" x14ac:dyDescent="0.25">
      <c r="B26" s="96" t="s">
        <v>273</v>
      </c>
      <c r="C26" s="41" t="s">
        <v>274</v>
      </c>
      <c r="D26" s="22" t="s">
        <v>236</v>
      </c>
      <c r="E26" s="21" t="s">
        <v>237</v>
      </c>
      <c r="F26" s="21"/>
    </row>
    <row r="27" spans="2:6" x14ac:dyDescent="0.25">
      <c r="B27" s="96"/>
      <c r="C27" s="40" t="s">
        <v>275</v>
      </c>
      <c r="D27" s="21"/>
      <c r="E27" s="21" t="s">
        <v>247</v>
      </c>
      <c r="F27" s="21"/>
    </row>
    <row r="29" spans="2:6" x14ac:dyDescent="0.25">
      <c r="B29" t="s">
        <v>238</v>
      </c>
    </row>
    <row r="31" spans="2:6" x14ac:dyDescent="0.25">
      <c r="B31" t="s">
        <v>239</v>
      </c>
    </row>
    <row r="33" spans="2:5" x14ac:dyDescent="0.25">
      <c r="B33" t="s">
        <v>240</v>
      </c>
    </row>
    <row r="36" spans="2:5" x14ac:dyDescent="0.25">
      <c r="B36" s="23" t="s">
        <v>60</v>
      </c>
    </row>
    <row r="38" spans="2:5" x14ac:dyDescent="0.25">
      <c r="B38" s="8" t="s">
        <v>241</v>
      </c>
      <c r="C38" s="8" t="s">
        <v>243</v>
      </c>
      <c r="D38" s="89" t="s">
        <v>245</v>
      </c>
    </row>
    <row r="39" spans="2:5" x14ac:dyDescent="0.25">
      <c r="B39" t="s">
        <v>242</v>
      </c>
      <c r="C39" t="s">
        <v>244</v>
      </c>
      <c r="D39" s="89"/>
    </row>
    <row r="41" spans="2:5" x14ac:dyDescent="0.25">
      <c r="B41" s="1">
        <v>1</v>
      </c>
      <c r="C41" s="1"/>
      <c r="D41" s="89" t="s">
        <v>245</v>
      </c>
    </row>
    <row r="42" spans="2:5" x14ac:dyDescent="0.25">
      <c r="B42" t="s">
        <v>246</v>
      </c>
      <c r="D42" s="89"/>
    </row>
    <row r="44" spans="2:5" x14ac:dyDescent="0.25">
      <c r="B44" s="24" t="s">
        <v>248</v>
      </c>
    </row>
    <row r="46" spans="2:5" x14ac:dyDescent="0.25">
      <c r="B46" t="s">
        <v>250</v>
      </c>
      <c r="E46" s="14">
        <v>9.2499999999999999E-2</v>
      </c>
    </row>
    <row r="47" spans="2:5" x14ac:dyDescent="0.25">
      <c r="B47" t="s">
        <v>249</v>
      </c>
    </row>
    <row r="49" spans="1:12" x14ac:dyDescent="0.25">
      <c r="B49" t="s">
        <v>251</v>
      </c>
    </row>
    <row r="53" spans="1:12" x14ac:dyDescent="0.25">
      <c r="B53" s="13" t="s">
        <v>61</v>
      </c>
    </row>
    <row r="54" spans="1:12" x14ac:dyDescent="0.25">
      <c r="B54" s="90" t="s">
        <v>253</v>
      </c>
      <c r="C54" s="90"/>
      <c r="D54" s="90"/>
      <c r="E54" s="90"/>
      <c r="F54" s="90"/>
      <c r="G54" s="90"/>
      <c r="H54" s="90"/>
    </row>
    <row r="55" spans="1:12" x14ac:dyDescent="0.25">
      <c r="B55" s="90" t="s">
        <v>252</v>
      </c>
      <c r="C55" s="90"/>
      <c r="D55" s="90"/>
      <c r="E55" s="90"/>
      <c r="F55" s="90"/>
      <c r="G55" s="90"/>
      <c r="H55" s="90"/>
    </row>
    <row r="56" spans="1:12" x14ac:dyDescent="0.25">
      <c r="B56" s="91" t="s">
        <v>254</v>
      </c>
      <c r="C56" s="91"/>
      <c r="D56" s="91"/>
      <c r="E56" s="91"/>
      <c r="F56" s="91"/>
      <c r="G56" s="91"/>
      <c r="H56" s="91"/>
    </row>
    <row r="57" spans="1:12" x14ac:dyDescent="0.25">
      <c r="B57" s="26"/>
      <c r="C57" s="26"/>
      <c r="D57" s="26"/>
      <c r="E57" s="26"/>
      <c r="F57" s="26"/>
      <c r="G57" s="26"/>
      <c r="H57" s="26"/>
    </row>
    <row r="58" spans="1:12" x14ac:dyDescent="0.25">
      <c r="A58" s="37" t="s">
        <v>7</v>
      </c>
      <c r="B58" s="27"/>
      <c r="C58" s="27"/>
      <c r="D58" s="26"/>
      <c r="E58" s="26"/>
      <c r="F58" s="93" t="s">
        <v>259</v>
      </c>
      <c r="G58" s="93"/>
      <c r="H58" s="93"/>
      <c r="I58" s="93"/>
    </row>
    <row r="59" spans="1:12" x14ac:dyDescent="0.25">
      <c r="A59" s="6" t="s">
        <v>255</v>
      </c>
      <c r="B59" s="27"/>
      <c r="C59" s="27"/>
      <c r="D59" s="26"/>
      <c r="E59" s="26"/>
      <c r="F59" s="29" t="s">
        <v>264</v>
      </c>
      <c r="G59" s="30"/>
      <c r="H59" s="30"/>
      <c r="I59" s="31"/>
    </row>
    <row r="60" spans="1:12" x14ac:dyDescent="0.25">
      <c r="A60" s="6" t="s">
        <v>257</v>
      </c>
      <c r="B60" s="39"/>
      <c r="C60" s="27"/>
      <c r="D60" s="26"/>
      <c r="E60" s="26"/>
      <c r="F60" s="30" t="s">
        <v>260</v>
      </c>
      <c r="G60" s="30"/>
      <c r="H60" s="30"/>
      <c r="I60" s="31"/>
    </row>
    <row r="61" spans="1:12" x14ac:dyDescent="0.25">
      <c r="B61" s="38"/>
      <c r="C61" s="27"/>
      <c r="D61" s="26" t="s">
        <v>258</v>
      </c>
      <c r="E61" s="26"/>
      <c r="F61" s="26"/>
      <c r="G61" s="26"/>
      <c r="H61" s="26"/>
    </row>
    <row r="62" spans="1:12" x14ac:dyDescent="0.25">
      <c r="B62" s="28"/>
      <c r="C62" s="28" t="s">
        <v>256</v>
      </c>
      <c r="D62" s="26"/>
      <c r="E62" s="26"/>
      <c r="F62" s="32"/>
      <c r="G62" s="33" t="s">
        <v>265</v>
      </c>
      <c r="H62" s="87" t="s">
        <v>266</v>
      </c>
      <c r="I62" s="34"/>
      <c r="J62" s="34"/>
      <c r="K62" s="34"/>
      <c r="L62" s="34"/>
    </row>
    <row r="63" spans="1:12" x14ac:dyDescent="0.25">
      <c r="B63" s="92" t="s">
        <v>269</v>
      </c>
      <c r="C63" s="92"/>
      <c r="F63" s="98" t="s">
        <v>268</v>
      </c>
      <c r="G63" s="34" t="s">
        <v>261</v>
      </c>
      <c r="H63" s="88"/>
      <c r="I63" s="99" t="s">
        <v>262</v>
      </c>
      <c r="J63" s="35">
        <v>7.4999999999999997E-2</v>
      </c>
      <c r="K63" s="97" t="s">
        <v>263</v>
      </c>
      <c r="L63" s="86">
        <v>8.9499999999999996E-2</v>
      </c>
    </row>
    <row r="64" spans="1:12" x14ac:dyDescent="0.25">
      <c r="F64" s="98"/>
      <c r="G64" s="94">
        <v>2000</v>
      </c>
      <c r="H64" s="94"/>
      <c r="I64" s="99"/>
      <c r="J64" s="36">
        <v>2000</v>
      </c>
      <c r="K64" s="97"/>
      <c r="L64" s="86"/>
    </row>
    <row r="65" spans="2:12" ht="24.75" customHeight="1" x14ac:dyDescent="0.25">
      <c r="B65" s="13" t="s">
        <v>62</v>
      </c>
      <c r="F65" s="25"/>
      <c r="G65" s="25"/>
      <c r="H65" s="25"/>
      <c r="I65" s="25"/>
      <c r="J65" s="25"/>
      <c r="K65" s="25"/>
      <c r="L65" s="25"/>
    </row>
    <row r="66" spans="2:12" ht="19.5" customHeight="1" x14ac:dyDescent="0.25">
      <c r="B66" t="s">
        <v>63</v>
      </c>
    </row>
    <row r="68" spans="2:12" x14ac:dyDescent="0.25">
      <c r="B68" t="s">
        <v>64</v>
      </c>
    </row>
    <row r="69" spans="2:12" x14ac:dyDescent="0.25">
      <c r="B69" t="s">
        <v>65</v>
      </c>
    </row>
    <row r="71" spans="2:12" x14ac:dyDescent="0.25">
      <c r="B71" t="s">
        <v>66</v>
      </c>
      <c r="E71" t="s">
        <v>69</v>
      </c>
    </row>
    <row r="72" spans="2:12" x14ac:dyDescent="0.25">
      <c r="B72" t="s">
        <v>67</v>
      </c>
    </row>
    <row r="74" spans="2:12" x14ac:dyDescent="0.25">
      <c r="B74" t="s">
        <v>68</v>
      </c>
    </row>
    <row r="76" spans="2:12" x14ac:dyDescent="0.25">
      <c r="B76" t="s">
        <v>70</v>
      </c>
    </row>
    <row r="78" spans="2:12" x14ac:dyDescent="0.25">
      <c r="B78" s="9" t="s">
        <v>71</v>
      </c>
      <c r="C78" s="9"/>
      <c r="D78" s="9"/>
      <c r="E78" s="9"/>
      <c r="F78" s="9"/>
      <c r="G78" s="9"/>
      <c r="H78" s="9"/>
    </row>
    <row r="79" spans="2:12" x14ac:dyDescent="0.25">
      <c r="B79" s="9"/>
      <c r="C79" s="9"/>
      <c r="D79" s="9"/>
      <c r="E79" s="9"/>
      <c r="F79" s="9"/>
      <c r="G79" s="9"/>
      <c r="H79" s="9"/>
    </row>
    <row r="80" spans="2:12" x14ac:dyDescent="0.25">
      <c r="B80" s="9"/>
      <c r="C80" s="9"/>
      <c r="D80" s="9"/>
      <c r="E80" s="9"/>
      <c r="F80" s="9"/>
      <c r="G80" s="9"/>
      <c r="H80" s="9"/>
    </row>
  </sheetData>
  <mergeCells count="16">
    <mergeCell ref="D38:D39"/>
    <mergeCell ref="D9:D10"/>
    <mergeCell ref="B18:B19"/>
    <mergeCell ref="B26:B27"/>
    <mergeCell ref="K63:K64"/>
    <mergeCell ref="F63:F64"/>
    <mergeCell ref="I63:I64"/>
    <mergeCell ref="L63:L64"/>
    <mergeCell ref="H62:H63"/>
    <mergeCell ref="D41:D42"/>
    <mergeCell ref="B54:H54"/>
    <mergeCell ref="B55:H55"/>
    <mergeCell ref="B56:H56"/>
    <mergeCell ref="B63:C63"/>
    <mergeCell ref="F58:I58"/>
    <mergeCell ref="G64:H6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2"/>
  <sheetViews>
    <sheetView tabSelected="1" topLeftCell="A127" workbookViewId="0">
      <selection activeCell="K136" sqref="K136"/>
    </sheetView>
  </sheetViews>
  <sheetFormatPr baseColWidth="10" defaultColWidth="11.42578125" defaultRowHeight="15" x14ac:dyDescent="0.25"/>
  <cols>
    <col min="4" max="4" width="12.85546875" customWidth="1"/>
    <col min="6" max="6" width="14" customWidth="1"/>
    <col min="13" max="13" width="5" customWidth="1"/>
  </cols>
  <sheetData>
    <row r="1" spans="1:5" x14ac:dyDescent="0.25">
      <c r="B1" s="13" t="s">
        <v>72</v>
      </c>
    </row>
    <row r="3" spans="1:5" x14ac:dyDescent="0.25">
      <c r="A3" s="46" t="s">
        <v>282</v>
      </c>
      <c r="B3" s="46" t="s">
        <v>292</v>
      </c>
      <c r="C3" s="46"/>
      <c r="D3" s="46"/>
    </row>
    <row r="4" spans="1:5" x14ac:dyDescent="0.25">
      <c r="A4" s="46"/>
      <c r="B4" s="46" t="s">
        <v>73</v>
      </c>
      <c r="C4" s="46"/>
      <c r="D4" s="46"/>
    </row>
    <row r="6" spans="1:5" x14ac:dyDescent="0.25">
      <c r="B6" s="46" t="s">
        <v>74</v>
      </c>
      <c r="C6" s="47" t="s">
        <v>75</v>
      </c>
      <c r="D6" s="48" t="s">
        <v>76</v>
      </c>
      <c r="E6" s="46" t="s">
        <v>78</v>
      </c>
    </row>
    <row r="7" spans="1:5" x14ac:dyDescent="0.25">
      <c r="B7" s="46"/>
      <c r="C7" s="46" t="s">
        <v>6</v>
      </c>
      <c r="D7" s="46" t="s">
        <v>77</v>
      </c>
      <c r="E7" s="46"/>
    </row>
    <row r="9" spans="1:5" x14ac:dyDescent="0.25">
      <c r="B9" s="4" t="s">
        <v>79</v>
      </c>
      <c r="C9" s="10" t="s">
        <v>75</v>
      </c>
      <c r="D9" s="4" t="s">
        <v>80</v>
      </c>
    </row>
    <row r="10" spans="1:5" x14ac:dyDescent="0.25">
      <c r="C10" t="s">
        <v>6</v>
      </c>
      <c r="D10" t="s">
        <v>77</v>
      </c>
    </row>
    <row r="12" spans="1:5" x14ac:dyDescent="0.25">
      <c r="B12" s="8" t="s">
        <v>81</v>
      </c>
      <c r="D12" s="1" t="s">
        <v>82</v>
      </c>
      <c r="E12" t="s">
        <v>83</v>
      </c>
    </row>
    <row r="13" spans="1:5" x14ac:dyDescent="0.25">
      <c r="B13" t="s">
        <v>6</v>
      </c>
      <c r="D13" t="s">
        <v>6</v>
      </c>
    </row>
    <row r="16" spans="1:5" x14ac:dyDescent="0.25">
      <c r="B16" t="s">
        <v>84</v>
      </c>
    </row>
    <row r="18" spans="2:5" x14ac:dyDescent="0.25">
      <c r="B18" s="8" t="s">
        <v>85</v>
      </c>
      <c r="C18" s="8" t="s">
        <v>6</v>
      </c>
      <c r="D18" t="s">
        <v>86</v>
      </c>
      <c r="E18" t="s">
        <v>89</v>
      </c>
    </row>
    <row r="19" spans="2:5" x14ac:dyDescent="0.25">
      <c r="B19" t="s">
        <v>82</v>
      </c>
      <c r="C19" t="s">
        <v>82</v>
      </c>
      <c r="D19" t="s">
        <v>87</v>
      </c>
      <c r="E19" t="s">
        <v>88</v>
      </c>
    </row>
    <row r="21" spans="2:5" x14ac:dyDescent="0.25">
      <c r="B21" s="8" t="s">
        <v>90</v>
      </c>
      <c r="C21" s="8" t="s">
        <v>91</v>
      </c>
      <c r="D21" s="4" t="s">
        <v>94</v>
      </c>
    </row>
    <row r="22" spans="2:5" x14ac:dyDescent="0.25">
      <c r="B22" t="s">
        <v>82</v>
      </c>
      <c r="C22" t="s">
        <v>92</v>
      </c>
      <c r="D22" t="s">
        <v>93</v>
      </c>
    </row>
    <row r="24" spans="2:5" x14ac:dyDescent="0.25">
      <c r="B24" t="s">
        <v>96</v>
      </c>
    </row>
    <row r="25" spans="2:5" x14ac:dyDescent="0.25">
      <c r="B25" t="s">
        <v>95</v>
      </c>
    </row>
    <row r="27" spans="2:5" x14ac:dyDescent="0.25">
      <c r="B27" t="s">
        <v>97</v>
      </c>
    </row>
    <row r="28" spans="2:5" x14ac:dyDescent="0.25">
      <c r="B28" t="s">
        <v>98</v>
      </c>
    </row>
    <row r="30" spans="2:5" x14ac:dyDescent="0.25">
      <c r="B30" t="s">
        <v>100</v>
      </c>
    </row>
    <row r="31" spans="2:5" x14ac:dyDescent="0.25">
      <c r="B31" t="s">
        <v>99</v>
      </c>
    </row>
    <row r="33" spans="2:6" x14ac:dyDescent="0.25">
      <c r="B33" t="s">
        <v>102</v>
      </c>
    </row>
    <row r="34" spans="2:6" x14ac:dyDescent="0.25">
      <c r="B34" t="s">
        <v>101</v>
      </c>
    </row>
    <row r="36" spans="2:6" x14ac:dyDescent="0.25">
      <c r="B36" t="s">
        <v>103</v>
      </c>
      <c r="D36" t="s">
        <v>104</v>
      </c>
    </row>
    <row r="39" spans="2:6" x14ac:dyDescent="0.25">
      <c r="B39" s="46" t="s">
        <v>105</v>
      </c>
      <c r="C39" s="46"/>
      <c r="D39" s="46"/>
      <c r="E39" s="46"/>
      <c r="F39" s="46"/>
    </row>
    <row r="40" spans="2:6" x14ac:dyDescent="0.25">
      <c r="B40" s="46" t="s">
        <v>276</v>
      </c>
      <c r="C40" s="46"/>
      <c r="D40" s="46"/>
      <c r="E40" s="46"/>
      <c r="F40" s="46"/>
    </row>
    <row r="43" spans="2:6" x14ac:dyDescent="0.25">
      <c r="B43" t="s">
        <v>33</v>
      </c>
      <c r="D43" t="s">
        <v>32</v>
      </c>
      <c r="E43" t="s">
        <v>28</v>
      </c>
      <c r="F43" t="s">
        <v>106</v>
      </c>
    </row>
    <row r="44" spans="2:6" x14ac:dyDescent="0.25">
      <c r="B44" t="s">
        <v>34</v>
      </c>
      <c r="E44" t="s">
        <v>29</v>
      </c>
      <c r="F44" t="s">
        <v>25</v>
      </c>
    </row>
    <row r="45" spans="2:6" x14ac:dyDescent="0.25">
      <c r="B45" t="s">
        <v>35</v>
      </c>
      <c r="E45" t="s">
        <v>30</v>
      </c>
      <c r="F45" t="s">
        <v>26</v>
      </c>
    </row>
    <row r="46" spans="2:6" x14ac:dyDescent="0.25">
      <c r="B46" t="s">
        <v>36</v>
      </c>
      <c r="E46" t="s">
        <v>31</v>
      </c>
      <c r="F46" t="s">
        <v>27</v>
      </c>
    </row>
    <row r="47" spans="2:6" x14ac:dyDescent="0.25">
      <c r="B47" t="s">
        <v>37</v>
      </c>
      <c r="F47" t="s">
        <v>107</v>
      </c>
    </row>
    <row r="48" spans="2:6" x14ac:dyDescent="0.25">
      <c r="B48" t="s">
        <v>38</v>
      </c>
      <c r="C48" t="s">
        <v>39</v>
      </c>
    </row>
    <row r="49" spans="2:18" x14ac:dyDescent="0.25">
      <c r="C49" t="s">
        <v>40</v>
      </c>
      <c r="H49" s="46" t="s">
        <v>282</v>
      </c>
      <c r="I49" s="46" t="s">
        <v>292</v>
      </c>
      <c r="J49" s="46"/>
      <c r="K49" s="46" t="s">
        <v>296</v>
      </c>
      <c r="L49" s="73">
        <f>-1100 + 460</f>
        <v>-640</v>
      </c>
      <c r="M49" s="46" t="s">
        <v>262</v>
      </c>
      <c r="N49" s="75">
        <v>7.4999999999999997E-2</v>
      </c>
      <c r="O49" s="46" t="s">
        <v>319</v>
      </c>
    </row>
    <row r="50" spans="2:18" x14ac:dyDescent="0.25">
      <c r="B50" t="s">
        <v>108</v>
      </c>
      <c r="H50" s="46"/>
      <c r="I50" s="46" t="s">
        <v>73</v>
      </c>
      <c r="J50" s="46"/>
      <c r="K50" s="46"/>
      <c r="L50" s="46">
        <v>2000</v>
      </c>
      <c r="M50" s="46"/>
      <c r="N50" s="74">
        <v>2000</v>
      </c>
      <c r="O50" s="46"/>
    </row>
    <row r="51" spans="2:18" x14ac:dyDescent="0.25">
      <c r="B51" t="s">
        <v>109</v>
      </c>
    </row>
    <row r="52" spans="2:18" x14ac:dyDescent="0.25">
      <c r="H52" t="s">
        <v>301</v>
      </c>
      <c r="I52" s="46" t="s">
        <v>325</v>
      </c>
      <c r="J52" s="47" t="s">
        <v>75</v>
      </c>
      <c r="K52" s="48" t="s">
        <v>76</v>
      </c>
      <c r="L52" s="46" t="s">
        <v>7</v>
      </c>
      <c r="M52" s="46" t="s">
        <v>296</v>
      </c>
      <c r="N52" s="46"/>
      <c r="O52" s="73">
        <v>3200</v>
      </c>
      <c r="P52" s="46" t="s">
        <v>290</v>
      </c>
      <c r="Q52" s="73">
        <v>4000</v>
      </c>
      <c r="R52" s="46" t="s">
        <v>7</v>
      </c>
    </row>
    <row r="53" spans="2:18" x14ac:dyDescent="0.25">
      <c r="B53" t="s">
        <v>110</v>
      </c>
      <c r="I53" s="46"/>
      <c r="J53" s="46" t="s">
        <v>6</v>
      </c>
      <c r="K53" s="46" t="s">
        <v>77</v>
      </c>
      <c r="L53" s="46"/>
      <c r="M53" s="46"/>
      <c r="N53" s="46"/>
      <c r="O53" s="76" t="s">
        <v>313</v>
      </c>
      <c r="P53" s="46"/>
      <c r="Q53" s="76" t="s">
        <v>313</v>
      </c>
      <c r="R53" s="46"/>
    </row>
    <row r="54" spans="2:18" x14ac:dyDescent="0.25">
      <c r="B54" t="s">
        <v>111</v>
      </c>
    </row>
    <row r="56" spans="2:18" x14ac:dyDescent="0.25">
      <c r="B56" t="s">
        <v>112</v>
      </c>
    </row>
    <row r="57" spans="2:18" x14ac:dyDescent="0.25">
      <c r="B57" s="11" t="s">
        <v>113</v>
      </c>
    </row>
    <row r="59" spans="2:18" x14ac:dyDescent="0.25">
      <c r="B59" t="s">
        <v>114</v>
      </c>
    </row>
    <row r="62" spans="2:18" x14ac:dyDescent="0.25">
      <c r="B62" s="44" t="s">
        <v>115</v>
      </c>
    </row>
    <row r="63" spans="2:18" x14ac:dyDescent="0.25">
      <c r="B63" t="s">
        <v>116</v>
      </c>
      <c r="F63" t="s">
        <v>117</v>
      </c>
    </row>
    <row r="64" spans="2:18" x14ac:dyDescent="0.25">
      <c r="F64" t="s">
        <v>118</v>
      </c>
    </row>
    <row r="65" spans="2:17" x14ac:dyDescent="0.25">
      <c r="B65" t="s">
        <v>277</v>
      </c>
    </row>
    <row r="67" spans="2:17" x14ac:dyDescent="0.25">
      <c r="B67" t="s">
        <v>119</v>
      </c>
    </row>
    <row r="68" spans="2:17" x14ac:dyDescent="0.25">
      <c r="B68" t="s">
        <v>31</v>
      </c>
      <c r="D68" t="s">
        <v>1</v>
      </c>
    </row>
    <row r="69" spans="2:17" x14ac:dyDescent="0.25">
      <c r="B69" t="s">
        <v>120</v>
      </c>
      <c r="D69" t="s">
        <v>121</v>
      </c>
    </row>
    <row r="70" spans="2:17" x14ac:dyDescent="0.25">
      <c r="B70" t="s">
        <v>114</v>
      </c>
      <c r="D70" t="s">
        <v>2</v>
      </c>
    </row>
    <row r="71" spans="2:17" x14ac:dyDescent="0.25">
      <c r="D71" t="s">
        <v>122</v>
      </c>
    </row>
    <row r="73" spans="2:17" x14ac:dyDescent="0.25">
      <c r="B73" t="s">
        <v>123</v>
      </c>
    </row>
    <row r="74" spans="2:17" x14ac:dyDescent="0.25">
      <c r="B74" t="s">
        <v>124</v>
      </c>
    </row>
    <row r="76" spans="2:17" x14ac:dyDescent="0.25">
      <c r="B76" t="s">
        <v>125</v>
      </c>
      <c r="L76" s="45"/>
      <c r="M76" t="s">
        <v>288</v>
      </c>
      <c r="N76" s="25"/>
      <c r="O76" s="25"/>
      <c r="P76" s="25"/>
    </row>
    <row r="77" spans="2:17" x14ac:dyDescent="0.25">
      <c r="B77" t="s">
        <v>126</v>
      </c>
      <c r="F77" t="s">
        <v>135</v>
      </c>
      <c r="M77" s="25" t="s">
        <v>74</v>
      </c>
      <c r="N77" s="52" t="s">
        <v>75</v>
      </c>
      <c r="O77" s="53" t="s">
        <v>76</v>
      </c>
      <c r="P77" s="25" t="s">
        <v>78</v>
      </c>
    </row>
    <row r="78" spans="2:17" x14ac:dyDescent="0.25">
      <c r="B78" t="s">
        <v>127</v>
      </c>
      <c r="F78" t="s">
        <v>136</v>
      </c>
      <c r="I78">
        <f>1-0.8+0.22-0.2+0.05</f>
        <v>0.26999999999999991</v>
      </c>
      <c r="M78" s="25"/>
      <c r="N78" s="25" t="s">
        <v>6</v>
      </c>
      <c r="O78" s="25" t="s">
        <v>77</v>
      </c>
      <c r="P78" s="25"/>
    </row>
    <row r="79" spans="2:17" x14ac:dyDescent="0.25">
      <c r="B79" t="s">
        <v>128</v>
      </c>
      <c r="F79" t="s">
        <v>278</v>
      </c>
      <c r="I79">
        <f>+(1200+2800)*0.075/2000</f>
        <v>0.15</v>
      </c>
      <c r="M79" t="s">
        <v>289</v>
      </c>
      <c r="N79" s="50">
        <v>3200</v>
      </c>
      <c r="O79" s="51" t="s">
        <v>290</v>
      </c>
      <c r="P79" s="1">
        <v>4000</v>
      </c>
      <c r="Q79" t="s">
        <v>7</v>
      </c>
    </row>
    <row r="80" spans="2:17" x14ac:dyDescent="0.25">
      <c r="B80" t="s">
        <v>129</v>
      </c>
      <c r="F80" s="9" t="s">
        <v>279</v>
      </c>
      <c r="G80" s="9"/>
      <c r="H80" s="9"/>
      <c r="I80" s="9">
        <f>+I78+I79</f>
        <v>0.41999999999999993</v>
      </c>
      <c r="N80">
        <v>0.27</v>
      </c>
      <c r="P80">
        <v>0.27</v>
      </c>
    </row>
    <row r="81" spans="2:13" x14ac:dyDescent="0.25">
      <c r="B81" t="s">
        <v>130</v>
      </c>
      <c r="F81" s="9" t="s">
        <v>281</v>
      </c>
      <c r="G81" s="9"/>
      <c r="H81" s="9"/>
      <c r="I81" s="9" t="s">
        <v>280</v>
      </c>
      <c r="J81" s="9"/>
      <c r="K81" s="9"/>
      <c r="L81" s="9"/>
      <c r="M81" s="9"/>
    </row>
    <row r="83" spans="2:13" x14ac:dyDescent="0.25">
      <c r="B83" t="s">
        <v>131</v>
      </c>
      <c r="F83" s="49" t="s">
        <v>137</v>
      </c>
      <c r="G83" s="49"/>
      <c r="H83" s="49"/>
      <c r="I83" s="49"/>
    </row>
    <row r="84" spans="2:13" x14ac:dyDescent="0.25">
      <c r="B84" t="s">
        <v>132</v>
      </c>
    </row>
    <row r="85" spans="2:13" x14ac:dyDescent="0.25">
      <c r="B85" t="s">
        <v>133</v>
      </c>
      <c r="F85" t="s">
        <v>138</v>
      </c>
    </row>
    <row r="86" spans="2:13" x14ac:dyDescent="0.25">
      <c r="B86" t="s">
        <v>134</v>
      </c>
      <c r="F86" s="49" t="s">
        <v>283</v>
      </c>
      <c r="G86" s="49" t="s">
        <v>139</v>
      </c>
      <c r="H86" s="49"/>
      <c r="I86" s="49"/>
    </row>
    <row r="89" spans="2:13" x14ac:dyDescent="0.25">
      <c r="B89" t="s">
        <v>284</v>
      </c>
      <c r="C89">
        <v>2183.33</v>
      </c>
      <c r="D89">
        <v>-2050</v>
      </c>
      <c r="E89">
        <f xml:space="preserve"> C89+D89</f>
        <v>133.32999999999993</v>
      </c>
    </row>
    <row r="91" spans="2:13" x14ac:dyDescent="0.25">
      <c r="B91" t="s">
        <v>285</v>
      </c>
      <c r="C91">
        <v>16.670000000000002</v>
      </c>
      <c r="D91">
        <f>-(-10)</f>
        <v>10</v>
      </c>
      <c r="E91">
        <f xml:space="preserve"> C91+D91</f>
        <v>26.67</v>
      </c>
    </row>
    <row r="96" spans="2:13" x14ac:dyDescent="0.25">
      <c r="B96" t="s">
        <v>140</v>
      </c>
    </row>
    <row r="97" spans="2:6" x14ac:dyDescent="0.25">
      <c r="B97" t="s">
        <v>286</v>
      </c>
    </row>
    <row r="98" spans="2:6" x14ac:dyDescent="0.25">
      <c r="B98" t="s">
        <v>287</v>
      </c>
    </row>
    <row r="100" spans="2:6" x14ac:dyDescent="0.25">
      <c r="B100" t="s">
        <v>141</v>
      </c>
    </row>
    <row r="102" spans="2:6" x14ac:dyDescent="0.25">
      <c r="B102" t="s">
        <v>142</v>
      </c>
    </row>
    <row r="103" spans="2:6" x14ac:dyDescent="0.25">
      <c r="B103" t="s">
        <v>291</v>
      </c>
    </row>
    <row r="104" spans="2:6" x14ac:dyDescent="0.25">
      <c r="B104" t="s">
        <v>143</v>
      </c>
    </row>
    <row r="106" spans="2:6" x14ac:dyDescent="0.25">
      <c r="B106" t="s">
        <v>293</v>
      </c>
    </row>
    <row r="107" spans="2:6" x14ac:dyDescent="0.25">
      <c r="B107" t="s">
        <v>144</v>
      </c>
    </row>
    <row r="109" spans="2:6" x14ac:dyDescent="0.25">
      <c r="B109" t="s">
        <v>145</v>
      </c>
    </row>
    <row r="111" spans="2:6" x14ac:dyDescent="0.25">
      <c r="B111" t="s">
        <v>147</v>
      </c>
      <c r="E111" t="s">
        <v>148</v>
      </c>
    </row>
    <row r="112" spans="2:6" x14ac:dyDescent="0.25">
      <c r="B112" t="s">
        <v>146</v>
      </c>
      <c r="E112" s="43" t="s">
        <v>149</v>
      </c>
      <c r="F112" s="43"/>
    </row>
    <row r="115" spans="2:12" x14ac:dyDescent="0.25">
      <c r="B115" t="s">
        <v>150</v>
      </c>
    </row>
    <row r="116" spans="2:12" x14ac:dyDescent="0.25">
      <c r="B116" t="s">
        <v>151</v>
      </c>
    </row>
    <row r="117" spans="2:12" x14ac:dyDescent="0.25">
      <c r="B117" t="s">
        <v>152</v>
      </c>
      <c r="G117" t="s">
        <v>298</v>
      </c>
    </row>
    <row r="118" spans="2:12" x14ac:dyDescent="0.25">
      <c r="B118" t="s">
        <v>154</v>
      </c>
      <c r="G118" s="54" t="s">
        <v>295</v>
      </c>
      <c r="H118">
        <v>1</v>
      </c>
      <c r="I118">
        <v>60</v>
      </c>
      <c r="J118" t="s">
        <v>296</v>
      </c>
      <c r="K118">
        <f>+I118/H119</f>
        <v>150</v>
      </c>
    </row>
    <row r="119" spans="2:12" x14ac:dyDescent="0.25">
      <c r="B119" t="s">
        <v>153</v>
      </c>
      <c r="H119">
        <v>0.4</v>
      </c>
    </row>
    <row r="120" spans="2:12" x14ac:dyDescent="0.25">
      <c r="B120" t="s">
        <v>155</v>
      </c>
      <c r="G120" t="s">
        <v>297</v>
      </c>
      <c r="H120">
        <v>11200</v>
      </c>
      <c r="I120" t="s">
        <v>262</v>
      </c>
      <c r="J120">
        <f>+K118</f>
        <v>150</v>
      </c>
      <c r="K120" t="s">
        <v>296</v>
      </c>
      <c r="L120">
        <f>+H120+J120</f>
        <v>11350</v>
      </c>
    </row>
    <row r="121" spans="2:12" x14ac:dyDescent="0.25">
      <c r="B121" t="s">
        <v>157</v>
      </c>
    </row>
    <row r="122" spans="2:12" x14ac:dyDescent="0.25">
      <c r="B122" t="s">
        <v>156</v>
      </c>
    </row>
    <row r="124" spans="2:12" x14ac:dyDescent="0.25">
      <c r="B124" t="s">
        <v>158</v>
      </c>
      <c r="D124" t="s">
        <v>2</v>
      </c>
    </row>
    <row r="125" spans="2:12" x14ac:dyDescent="0.25">
      <c r="B125" t="s">
        <v>294</v>
      </c>
      <c r="D125" t="s">
        <v>160</v>
      </c>
    </row>
    <row r="126" spans="2:12" x14ac:dyDescent="0.25">
      <c r="D126" t="s">
        <v>161</v>
      </c>
    </row>
    <row r="127" spans="2:12" x14ac:dyDescent="0.25">
      <c r="B127" t="s">
        <v>159</v>
      </c>
      <c r="G127" t="s">
        <v>222</v>
      </c>
    </row>
    <row r="128" spans="2:12" x14ac:dyDescent="0.25">
      <c r="G128" t="s">
        <v>299</v>
      </c>
      <c r="H128" t="s">
        <v>300</v>
      </c>
    </row>
    <row r="129" spans="2:9" x14ac:dyDescent="0.25">
      <c r="B129" s="25"/>
      <c r="C129" s="25"/>
      <c r="D129" s="25"/>
      <c r="E129" s="25"/>
      <c r="F129" s="25"/>
      <c r="G129" s="25" t="s">
        <v>299</v>
      </c>
      <c r="H129" s="25">
        <f>460 + 0.075 * 11350 - 2000 * 0.105625</f>
        <v>1100</v>
      </c>
    </row>
    <row r="130" spans="2:9" x14ac:dyDescent="0.25">
      <c r="B130" s="62" t="s">
        <v>162</v>
      </c>
      <c r="C130" s="25"/>
      <c r="D130" s="25"/>
      <c r="E130" s="25"/>
      <c r="F130" s="25"/>
      <c r="G130" s="25"/>
      <c r="H130" s="25"/>
    </row>
    <row r="131" spans="2:9" x14ac:dyDescent="0.25">
      <c r="B131" s="25"/>
      <c r="C131" s="25"/>
      <c r="D131" s="25"/>
      <c r="E131" s="25"/>
      <c r="F131" s="25"/>
      <c r="G131" s="25"/>
      <c r="H131" s="25"/>
    </row>
    <row r="132" spans="2:9" x14ac:dyDescent="0.25">
      <c r="B132" s="25" t="s">
        <v>312</v>
      </c>
      <c r="C132" s="25"/>
      <c r="D132" s="25" t="s">
        <v>74</v>
      </c>
      <c r="E132" s="52">
        <v>3260</v>
      </c>
      <c r="F132" s="53" t="s">
        <v>314</v>
      </c>
      <c r="G132" s="25" t="s">
        <v>78</v>
      </c>
      <c r="H132" s="25"/>
    </row>
    <row r="133" spans="2:9" x14ac:dyDescent="0.25">
      <c r="B133" s="25"/>
      <c r="C133" s="25"/>
      <c r="D133" s="25"/>
      <c r="E133" s="63" t="s">
        <v>313</v>
      </c>
      <c r="F133" s="64" t="s">
        <v>313</v>
      </c>
      <c r="G133" s="25"/>
      <c r="H133" s="25"/>
    </row>
    <row r="134" spans="2:9" x14ac:dyDescent="0.25">
      <c r="B134" s="25"/>
      <c r="C134" s="25"/>
      <c r="D134" s="25"/>
      <c r="E134" s="25"/>
      <c r="F134" s="25"/>
      <c r="G134" s="25"/>
      <c r="H134" s="25"/>
    </row>
    <row r="135" spans="2:9" x14ac:dyDescent="0.25">
      <c r="B135" s="25"/>
      <c r="C135" s="25"/>
      <c r="D135" s="25" t="s">
        <v>289</v>
      </c>
      <c r="E135" s="65">
        <v>3260</v>
      </c>
      <c r="F135" s="65">
        <v>-4000</v>
      </c>
      <c r="G135" s="25">
        <v>0.1</v>
      </c>
      <c r="H135" s="25" t="s">
        <v>296</v>
      </c>
      <c r="I135">
        <f>+E135/E136+F135/F136*0.1</f>
        <v>11440.000000000004</v>
      </c>
    </row>
    <row r="136" spans="2:9" x14ac:dyDescent="0.25">
      <c r="E136" s="63">
        <f>1-0.8+0.8*0.25-0.2+0.05</f>
        <v>0.24999999999999994</v>
      </c>
      <c r="F136" s="63">
        <f>1-0.8+0.8*0.25-0.2+0.05</f>
        <v>0.24999999999999994</v>
      </c>
    </row>
    <row r="137" spans="2:9" x14ac:dyDescent="0.25">
      <c r="E137" s="63"/>
      <c r="F137" s="63"/>
    </row>
    <row r="138" spans="2:9" x14ac:dyDescent="0.25">
      <c r="D138" t="s">
        <v>162</v>
      </c>
      <c r="E138" s="63"/>
      <c r="F138" s="63">
        <f>+I135</f>
        <v>11440.000000000004</v>
      </c>
      <c r="G138" t="s">
        <v>290</v>
      </c>
      <c r="H138">
        <f>+L120</f>
        <v>11350</v>
      </c>
      <c r="I138" s="66">
        <f>+F138-H138</f>
        <v>90.000000000003638</v>
      </c>
    </row>
    <row r="139" spans="2:9" x14ac:dyDescent="0.25">
      <c r="E139" s="63"/>
      <c r="F139" s="63"/>
    </row>
    <row r="140" spans="2:9" x14ac:dyDescent="0.25">
      <c r="E140" s="63"/>
      <c r="F140" s="63"/>
    </row>
    <row r="142" spans="2:9" x14ac:dyDescent="0.25">
      <c r="B142" s="12" t="s">
        <v>163</v>
      </c>
    </row>
    <row r="143" spans="2:9" x14ac:dyDescent="0.25">
      <c r="B143" t="s">
        <v>164</v>
      </c>
      <c r="C143" t="s">
        <v>165</v>
      </c>
      <c r="F143" t="s">
        <v>315</v>
      </c>
      <c r="H143" t="s">
        <v>316</v>
      </c>
    </row>
    <row r="145" spans="2:5" x14ac:dyDescent="0.25">
      <c r="B145" t="s">
        <v>166</v>
      </c>
      <c r="C145" t="s">
        <v>167</v>
      </c>
    </row>
    <row r="146" spans="2:5" x14ac:dyDescent="0.25">
      <c r="C146" t="s">
        <v>168</v>
      </c>
    </row>
    <row r="148" spans="2:5" x14ac:dyDescent="0.25">
      <c r="B148" t="s">
        <v>170</v>
      </c>
    </row>
    <row r="149" spans="2:5" x14ac:dyDescent="0.25">
      <c r="B149" t="s">
        <v>169</v>
      </c>
    </row>
    <row r="151" spans="2:5" x14ac:dyDescent="0.25">
      <c r="B151" t="s">
        <v>172</v>
      </c>
    </row>
    <row r="152" spans="2:5" x14ac:dyDescent="0.25">
      <c r="B152" t="s">
        <v>171</v>
      </c>
    </row>
    <row r="154" spans="2:5" x14ac:dyDescent="0.25">
      <c r="B154" t="s">
        <v>173</v>
      </c>
    </row>
    <row r="155" spans="2:5" x14ac:dyDescent="0.25">
      <c r="B155" t="s">
        <v>0</v>
      </c>
      <c r="E155" t="s">
        <v>178</v>
      </c>
    </row>
    <row r="156" spans="2:5" x14ac:dyDescent="0.25">
      <c r="B156" t="s">
        <v>3</v>
      </c>
      <c r="E156" t="s">
        <v>317</v>
      </c>
    </row>
    <row r="157" spans="2:5" x14ac:dyDescent="0.25">
      <c r="B157" t="s">
        <v>174</v>
      </c>
      <c r="E157" t="s">
        <v>177</v>
      </c>
    </row>
    <row r="158" spans="2:5" x14ac:dyDescent="0.25">
      <c r="B158" t="s">
        <v>175</v>
      </c>
    </row>
    <row r="159" spans="2:5" x14ac:dyDescent="0.25">
      <c r="B159" t="s">
        <v>176</v>
      </c>
    </row>
    <row r="161" spans="2:2" x14ac:dyDescent="0.25">
      <c r="B161" t="s">
        <v>179</v>
      </c>
    </row>
    <row r="162" spans="2:2" x14ac:dyDescent="0.25">
      <c r="B162" t="s">
        <v>180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115"/>
  <sheetViews>
    <sheetView topLeftCell="AB29" workbookViewId="0">
      <selection activeCell="AU45" sqref="AU45"/>
    </sheetView>
  </sheetViews>
  <sheetFormatPr baseColWidth="10" defaultColWidth="9.140625" defaultRowHeight="15" x14ac:dyDescent="0.25"/>
  <cols>
    <col min="4" max="4" width="13.5703125" customWidth="1"/>
    <col min="7" max="7" width="10" bestFit="1" customWidth="1"/>
    <col min="13" max="13" width="13" customWidth="1"/>
    <col min="19" max="19" width="18.7109375" customWidth="1"/>
  </cols>
  <sheetData>
    <row r="3" spans="2:32" x14ac:dyDescent="0.25">
      <c r="C3" s="46" t="s">
        <v>282</v>
      </c>
      <c r="H3" s="46" t="s">
        <v>292</v>
      </c>
      <c r="I3" s="46"/>
      <c r="J3" s="46"/>
    </row>
    <row r="4" spans="2:32" x14ac:dyDescent="0.25">
      <c r="C4" s="46"/>
      <c r="H4" s="46" t="s">
        <v>73</v>
      </c>
      <c r="I4" s="46"/>
      <c r="J4" s="46"/>
    </row>
    <row r="6" spans="2:32" x14ac:dyDescent="0.25">
      <c r="C6" s="46" t="s">
        <v>74</v>
      </c>
      <c r="D6" s="47" t="s">
        <v>75</v>
      </c>
      <c r="E6" s="48" t="s">
        <v>76</v>
      </c>
      <c r="F6" s="46" t="s">
        <v>78</v>
      </c>
      <c r="H6" s="46" t="s">
        <v>283</v>
      </c>
      <c r="I6" s="59" t="s">
        <v>306</v>
      </c>
      <c r="J6" s="46" t="s">
        <v>290</v>
      </c>
      <c r="K6" s="59" t="s">
        <v>308</v>
      </c>
    </row>
    <row r="7" spans="2:32" x14ac:dyDescent="0.25">
      <c r="C7" s="46"/>
      <c r="D7" s="46" t="s">
        <v>6</v>
      </c>
      <c r="E7" s="46" t="s">
        <v>77</v>
      </c>
      <c r="F7" s="46"/>
      <c r="H7" s="46"/>
      <c r="I7" s="46" t="s">
        <v>307</v>
      </c>
      <c r="J7" s="46"/>
      <c r="K7" s="46" t="s">
        <v>307</v>
      </c>
    </row>
    <row r="9" spans="2:32" x14ac:dyDescent="0.25">
      <c r="J9" s="103" t="s">
        <v>304</v>
      </c>
      <c r="K9" s="103"/>
      <c r="L9" s="103"/>
      <c r="M9" s="103"/>
      <c r="N9" s="103"/>
      <c r="P9" s="105" t="s">
        <v>321</v>
      </c>
      <c r="Q9" s="105"/>
      <c r="R9" s="105"/>
      <c r="S9" s="105"/>
      <c r="T9" s="105"/>
      <c r="V9" s="100" t="s">
        <v>324</v>
      </c>
      <c r="W9" s="100"/>
      <c r="X9" s="100"/>
      <c r="Y9" s="100"/>
      <c r="Z9" s="100"/>
      <c r="AB9" s="102" t="s">
        <v>326</v>
      </c>
      <c r="AC9" s="102"/>
      <c r="AD9" s="102"/>
      <c r="AE9" s="102"/>
      <c r="AF9" s="102"/>
    </row>
    <row r="10" spans="2:32" x14ac:dyDescent="0.25">
      <c r="B10" t="s">
        <v>305</v>
      </c>
      <c r="C10" t="s">
        <v>302</v>
      </c>
      <c r="D10" t="s">
        <v>283</v>
      </c>
      <c r="E10" t="s">
        <v>318</v>
      </c>
      <c r="P10" s="21" t="s">
        <v>283</v>
      </c>
      <c r="Q10" s="21" t="s">
        <v>322</v>
      </c>
      <c r="R10" s="21"/>
      <c r="S10" s="21"/>
      <c r="V10" s="70" t="s">
        <v>283</v>
      </c>
      <c r="W10" s="70" t="s">
        <v>318</v>
      </c>
      <c r="X10" s="70"/>
      <c r="AB10" s="80" t="s">
        <v>283</v>
      </c>
      <c r="AC10" s="80" t="s">
        <v>318</v>
      </c>
      <c r="AD10" s="80"/>
      <c r="AE10" s="80"/>
      <c r="AF10" s="80"/>
    </row>
    <row r="11" spans="2:32" x14ac:dyDescent="0.25">
      <c r="C11" t="s">
        <v>301</v>
      </c>
      <c r="D11" s="31" t="s">
        <v>289</v>
      </c>
      <c r="E11" s="57">
        <v>3200</v>
      </c>
      <c r="F11" s="58" t="s">
        <v>290</v>
      </c>
      <c r="G11" s="57">
        <v>4000</v>
      </c>
      <c r="H11" s="31" t="s">
        <v>7</v>
      </c>
      <c r="J11" s="43" t="s">
        <v>289</v>
      </c>
      <c r="K11" s="55">
        <v>3200</v>
      </c>
      <c r="L11" s="56" t="s">
        <v>290</v>
      </c>
      <c r="M11" s="55">
        <v>4000</v>
      </c>
      <c r="N11" s="43" t="s">
        <v>7</v>
      </c>
      <c r="P11" s="21" t="s">
        <v>289</v>
      </c>
      <c r="Q11" s="68">
        <v>3200</v>
      </c>
      <c r="R11" s="22" t="s">
        <v>290</v>
      </c>
      <c r="S11" s="68">
        <v>4000</v>
      </c>
      <c r="T11" s="21" t="s">
        <v>7</v>
      </c>
      <c r="V11" s="70" t="s">
        <v>289</v>
      </c>
      <c r="W11" s="71">
        <v>3260</v>
      </c>
      <c r="X11" s="72" t="s">
        <v>290</v>
      </c>
      <c r="Y11" s="71">
        <v>4000</v>
      </c>
      <c r="Z11" s="70" t="s">
        <v>7</v>
      </c>
      <c r="AB11" s="80" t="s">
        <v>289</v>
      </c>
      <c r="AC11" s="81">
        <v>3280</v>
      </c>
      <c r="AD11" s="82" t="s">
        <v>290</v>
      </c>
      <c r="AE11" s="81">
        <v>4000</v>
      </c>
      <c r="AF11" s="80" t="s">
        <v>7</v>
      </c>
    </row>
    <row r="12" spans="2:32" x14ac:dyDescent="0.25">
      <c r="D12" s="31"/>
      <c r="E12" s="31">
        <f>1-0.8+0.8*0.25-0.2+0.05</f>
        <v>0.24999999999999994</v>
      </c>
      <c r="F12" s="31"/>
      <c r="G12" s="31">
        <f>1-0.8+0.8*0.25-0.2+0.05</f>
        <v>0.24999999999999994</v>
      </c>
      <c r="H12" s="31"/>
      <c r="J12" s="43"/>
      <c r="K12" s="43">
        <v>0.27</v>
      </c>
      <c r="L12" s="43"/>
      <c r="M12" s="43">
        <v>0.27</v>
      </c>
      <c r="N12" s="43"/>
      <c r="P12" s="21"/>
      <c r="Q12" s="21">
        <f>1-0.8+0.8*0.25-0.2+0.05</f>
        <v>0.24999999999999994</v>
      </c>
      <c r="R12" s="21"/>
      <c r="S12" s="21">
        <f>1-0.8+0.8*0.25-0.2+0.05</f>
        <v>0.24999999999999994</v>
      </c>
      <c r="T12" s="21"/>
      <c r="V12" s="70"/>
      <c r="W12" s="70">
        <f>1-0.8+0.8*0.25-0.2+0.05</f>
        <v>0.24999999999999994</v>
      </c>
      <c r="X12" s="70"/>
      <c r="Y12" s="70">
        <f>1-0.8+0.8*0.25-0.2+0.05</f>
        <v>0.24999999999999994</v>
      </c>
      <c r="Z12" s="70"/>
      <c r="AB12" s="80"/>
      <c r="AC12" s="80">
        <f>1-0.8+0.8*0.25-0.2+0.05</f>
        <v>0.24999999999999994</v>
      </c>
      <c r="AD12" s="80"/>
      <c r="AE12" s="80">
        <f>1-0.8+0.8*0.25-0.2+0.05</f>
        <v>0.24999999999999994</v>
      </c>
      <c r="AF12" s="80"/>
    </row>
    <row r="13" spans="2:32" x14ac:dyDescent="0.25">
      <c r="D13" s="31" t="s">
        <v>289</v>
      </c>
      <c r="E13" s="31">
        <f>+E11/E12</f>
        <v>12800.000000000004</v>
      </c>
      <c r="F13" s="31" t="s">
        <v>290</v>
      </c>
      <c r="G13" s="31">
        <f>+G11/G12</f>
        <v>16000.000000000004</v>
      </c>
      <c r="H13" s="31" t="s">
        <v>7</v>
      </c>
      <c r="J13" s="43" t="s">
        <v>289</v>
      </c>
      <c r="K13" s="43">
        <f>+K11/K12</f>
        <v>11851.85185185185</v>
      </c>
      <c r="L13" s="43" t="s">
        <v>290</v>
      </c>
      <c r="M13" s="43">
        <f>+M11/M12</f>
        <v>14814.814814814814</v>
      </c>
      <c r="N13" s="43" t="s">
        <v>7</v>
      </c>
      <c r="P13" s="21" t="s">
        <v>289</v>
      </c>
      <c r="Q13" s="21">
        <f>+Q11/Q12</f>
        <v>12800.000000000004</v>
      </c>
      <c r="R13" s="21" t="s">
        <v>290</v>
      </c>
      <c r="S13" s="21">
        <f>+S11/S12</f>
        <v>16000.000000000004</v>
      </c>
      <c r="T13" s="21" t="s">
        <v>7</v>
      </c>
      <c r="V13" s="70" t="s">
        <v>289</v>
      </c>
      <c r="W13" s="70">
        <f>+W11/W12</f>
        <v>13040.000000000004</v>
      </c>
      <c r="X13" s="70" t="s">
        <v>290</v>
      </c>
      <c r="Y13" s="70">
        <f>+Y11/Y12</f>
        <v>16000.000000000004</v>
      </c>
      <c r="Z13" s="70" t="s">
        <v>7</v>
      </c>
      <c r="AB13" s="80" t="s">
        <v>289</v>
      </c>
      <c r="AC13" s="80">
        <f>+AC11/AC12</f>
        <v>13120.000000000004</v>
      </c>
      <c r="AD13" s="80" t="s">
        <v>290</v>
      </c>
      <c r="AE13" s="80">
        <f>+AE11/AE12</f>
        <v>16000.000000000004</v>
      </c>
      <c r="AF13" s="80" t="s">
        <v>7</v>
      </c>
    </row>
    <row r="14" spans="2:32" x14ac:dyDescent="0.25">
      <c r="D14" s="31" t="s">
        <v>283</v>
      </c>
      <c r="E14" s="31">
        <f>+E13/G13</f>
        <v>0.8</v>
      </c>
      <c r="F14" s="31" t="s">
        <v>290</v>
      </c>
      <c r="G14" s="31">
        <f>1/G13</f>
        <v>6.2499999999999988E-5</v>
      </c>
      <c r="H14" s="31" t="s">
        <v>319</v>
      </c>
      <c r="J14" s="43" t="s">
        <v>283</v>
      </c>
      <c r="K14" s="43">
        <f>+K13/M13</f>
        <v>0.79999999999999993</v>
      </c>
      <c r="L14" s="43" t="s">
        <v>290</v>
      </c>
      <c r="M14" s="43">
        <f>1/M13</f>
        <v>6.7500000000000001E-5</v>
      </c>
      <c r="N14" s="43" t="s">
        <v>319</v>
      </c>
      <c r="P14" s="21" t="s">
        <v>283</v>
      </c>
      <c r="Q14" s="21">
        <f>+Q13/S13</f>
        <v>0.8</v>
      </c>
      <c r="R14" s="21" t="s">
        <v>290</v>
      </c>
      <c r="S14" s="21">
        <f>1/S13</f>
        <v>6.2499999999999988E-5</v>
      </c>
      <c r="T14" s="21" t="s">
        <v>319</v>
      </c>
      <c r="V14" s="70" t="s">
        <v>283</v>
      </c>
      <c r="W14" s="70">
        <f>+W13/Y13</f>
        <v>0.81500000000000006</v>
      </c>
      <c r="X14" s="70" t="s">
        <v>290</v>
      </c>
      <c r="Y14" s="70">
        <f>1/Y13</f>
        <v>6.2499999999999988E-5</v>
      </c>
      <c r="Z14" s="70" t="s">
        <v>319</v>
      </c>
      <c r="AB14" s="80" t="s">
        <v>283</v>
      </c>
      <c r="AC14" s="80">
        <f>+AC13/AE13</f>
        <v>0.82000000000000006</v>
      </c>
      <c r="AD14" s="80" t="s">
        <v>290</v>
      </c>
      <c r="AE14" s="80">
        <f>1/AE13</f>
        <v>6.2499999999999988E-5</v>
      </c>
      <c r="AF14" s="80" t="s">
        <v>319</v>
      </c>
    </row>
    <row r="15" spans="2:32" x14ac:dyDescent="0.25">
      <c r="D15" s="31"/>
      <c r="E15" s="31"/>
      <c r="F15" s="31"/>
      <c r="G15" s="31"/>
      <c r="H15" s="31"/>
      <c r="J15" s="43"/>
      <c r="K15" s="43"/>
      <c r="L15" s="43"/>
      <c r="M15" s="43"/>
    </row>
    <row r="16" spans="2:32" x14ac:dyDescent="0.25">
      <c r="D16" s="31"/>
      <c r="E16" s="31"/>
      <c r="F16" s="31"/>
      <c r="G16" s="31"/>
      <c r="H16" s="31"/>
      <c r="J16" s="43"/>
      <c r="K16" s="43"/>
      <c r="L16" s="43"/>
      <c r="M16" s="43"/>
    </row>
    <row r="18" spans="2:18" x14ac:dyDescent="0.25">
      <c r="C18" s="61" t="s">
        <v>303</v>
      </c>
      <c r="D18" s="46"/>
      <c r="E18" s="60"/>
      <c r="F18" s="103" t="s">
        <v>304</v>
      </c>
      <c r="G18" s="103"/>
      <c r="H18" s="67"/>
      <c r="I18" s="104" t="s">
        <v>321</v>
      </c>
      <c r="J18" s="104"/>
      <c r="K18" s="67"/>
      <c r="L18" s="106" t="s">
        <v>324</v>
      </c>
      <c r="M18" s="106"/>
      <c r="N18" s="78"/>
      <c r="O18" s="101" t="s">
        <v>326</v>
      </c>
      <c r="P18" s="101"/>
      <c r="Q18" s="78"/>
      <c r="R18" s="78"/>
    </row>
    <row r="19" spans="2:18" x14ac:dyDescent="0.25">
      <c r="B19" t="s">
        <v>310</v>
      </c>
      <c r="C19" s="46" t="s">
        <v>309</v>
      </c>
      <c r="D19" s="46" t="s">
        <v>311</v>
      </c>
      <c r="F19" s="34" t="s">
        <v>320</v>
      </c>
      <c r="G19" s="34" t="s">
        <v>311</v>
      </c>
      <c r="H19" s="25"/>
      <c r="I19" s="69" t="s">
        <v>320</v>
      </c>
      <c r="J19" s="69" t="s">
        <v>323</v>
      </c>
      <c r="K19" s="25"/>
      <c r="L19" s="77" t="s">
        <v>320</v>
      </c>
      <c r="M19" s="77" t="s">
        <v>311</v>
      </c>
      <c r="N19" s="79"/>
      <c r="O19" s="83" t="s">
        <v>320</v>
      </c>
      <c r="P19" s="83" t="s">
        <v>311</v>
      </c>
      <c r="Q19" s="79"/>
      <c r="R19" s="79"/>
    </row>
    <row r="20" spans="2:18" x14ac:dyDescent="0.25">
      <c r="B20">
        <v>9000</v>
      </c>
      <c r="C20" s="46">
        <f>+E$14-G$14*B20</f>
        <v>0.23750000000000016</v>
      </c>
      <c r="D20" s="46">
        <f>+(460-1100)/2000+0.075/2000*B20</f>
        <v>1.749999999999996E-2</v>
      </c>
      <c r="F20" s="34">
        <f>+K$14-M$14*B20</f>
        <v>0.19249999999999989</v>
      </c>
      <c r="G20" s="34">
        <f>+D20</f>
        <v>1.749999999999996E-2</v>
      </c>
      <c r="H20" s="25"/>
      <c r="I20" s="69">
        <f>+F20</f>
        <v>0.19249999999999989</v>
      </c>
      <c r="J20" s="69">
        <f>+(460-1037.78)/2000+0.075/2000*B20</f>
        <v>4.8609999999999987E-2</v>
      </c>
      <c r="K20" s="25"/>
      <c r="L20" s="77">
        <f>+W$14-Y$14*B20</f>
        <v>0.25250000000000017</v>
      </c>
      <c r="M20" s="77">
        <f>+D20</f>
        <v>1.749999999999996E-2</v>
      </c>
      <c r="N20" s="79"/>
      <c r="O20" s="83">
        <f>+AC$14-AE$14*B20</f>
        <v>0.25750000000000017</v>
      </c>
      <c r="P20" s="83">
        <f>+D20</f>
        <v>1.749999999999996E-2</v>
      </c>
      <c r="Q20" s="79"/>
      <c r="R20" s="79"/>
    </row>
    <row r="21" spans="2:18" x14ac:dyDescent="0.25">
      <c r="B21">
        <f>+B20+200</f>
        <v>9200</v>
      </c>
      <c r="C21" s="46">
        <f t="shared" ref="C21:C36" si="0">+E$14-G$14*B21</f>
        <v>0.2250000000000002</v>
      </c>
      <c r="D21" s="46">
        <f t="shared" ref="D21:D36" si="1">+(460-1100)/2000+0.075/2000*B21</f>
        <v>2.4999999999999967E-2</v>
      </c>
      <c r="F21" s="34">
        <f t="shared" ref="F21:F32" si="2">+K$14-M$14*B21</f>
        <v>0.17899999999999994</v>
      </c>
      <c r="G21" s="34">
        <f t="shared" ref="G21:G32" si="3">+D21</f>
        <v>2.4999999999999967E-2</v>
      </c>
      <c r="H21" s="25"/>
      <c r="I21" s="69">
        <f t="shared" ref="I21:I36" si="4">+F21</f>
        <v>0.17899999999999994</v>
      </c>
      <c r="J21" s="69">
        <f t="shared" ref="J21:J36" si="5">+(460-1037.78)/2000+0.075/2000*B21</f>
        <v>5.6109999999999993E-2</v>
      </c>
      <c r="K21" s="25"/>
      <c r="L21" s="77">
        <f t="shared" ref="L21:L36" si="6">+W$14-Y$14*B21</f>
        <v>0.24000000000000021</v>
      </c>
      <c r="M21" s="77">
        <f t="shared" ref="M21:M36" si="7">+D21</f>
        <v>2.4999999999999967E-2</v>
      </c>
      <c r="N21" s="79"/>
      <c r="O21" s="83">
        <f t="shared" ref="O21:O36" si="8">+AC$14-AE$14*B21</f>
        <v>0.24500000000000022</v>
      </c>
      <c r="P21" s="83">
        <f t="shared" ref="P21:P36" si="9">+D21</f>
        <v>2.4999999999999967E-2</v>
      </c>
      <c r="Q21" s="79"/>
      <c r="R21" s="79"/>
    </row>
    <row r="22" spans="2:18" x14ac:dyDescent="0.25">
      <c r="B22">
        <f t="shared" ref="B22:B36" si="10">+B21+200</f>
        <v>9400</v>
      </c>
      <c r="C22" s="46">
        <f t="shared" si="0"/>
        <v>0.21250000000000013</v>
      </c>
      <c r="D22" s="46">
        <f t="shared" si="1"/>
        <v>3.2499999999999973E-2</v>
      </c>
      <c r="F22" s="34">
        <f t="shared" si="2"/>
        <v>0.16549999999999998</v>
      </c>
      <c r="G22" s="34">
        <f t="shared" si="3"/>
        <v>3.2499999999999973E-2</v>
      </c>
      <c r="H22" s="25"/>
      <c r="I22" s="69">
        <f t="shared" si="4"/>
        <v>0.16549999999999998</v>
      </c>
      <c r="J22" s="69">
        <f t="shared" si="5"/>
        <v>6.361E-2</v>
      </c>
      <c r="K22" s="25"/>
      <c r="L22" s="77">
        <f t="shared" si="6"/>
        <v>0.22750000000000015</v>
      </c>
      <c r="M22" s="77">
        <f t="shared" si="7"/>
        <v>3.2499999999999973E-2</v>
      </c>
      <c r="N22" s="79"/>
      <c r="O22" s="83">
        <f t="shared" si="8"/>
        <v>0.23250000000000015</v>
      </c>
      <c r="P22" s="83">
        <f t="shared" si="9"/>
        <v>3.2499999999999973E-2</v>
      </c>
      <c r="Q22" s="79"/>
      <c r="R22" s="79"/>
    </row>
    <row r="23" spans="2:18" x14ac:dyDescent="0.25">
      <c r="B23">
        <f t="shared" si="10"/>
        <v>9600</v>
      </c>
      <c r="C23" s="46">
        <f t="shared" si="0"/>
        <v>0.20000000000000018</v>
      </c>
      <c r="D23" s="46">
        <f t="shared" si="1"/>
        <v>3.999999999999998E-2</v>
      </c>
      <c r="F23" s="34">
        <f t="shared" si="2"/>
        <v>0.15199999999999991</v>
      </c>
      <c r="G23" s="34">
        <f t="shared" si="3"/>
        <v>3.999999999999998E-2</v>
      </c>
      <c r="H23" s="25"/>
      <c r="I23" s="69">
        <f t="shared" si="4"/>
        <v>0.15199999999999991</v>
      </c>
      <c r="J23" s="69">
        <f t="shared" si="5"/>
        <v>7.1110000000000007E-2</v>
      </c>
      <c r="K23" s="25"/>
      <c r="L23" s="77">
        <f t="shared" si="6"/>
        <v>0.21500000000000019</v>
      </c>
      <c r="M23" s="77">
        <f t="shared" si="7"/>
        <v>3.999999999999998E-2</v>
      </c>
      <c r="N23" s="79"/>
      <c r="O23" s="83">
        <f t="shared" si="8"/>
        <v>0.2200000000000002</v>
      </c>
      <c r="P23" s="83">
        <f t="shared" si="9"/>
        <v>3.999999999999998E-2</v>
      </c>
      <c r="Q23" s="79"/>
      <c r="R23" s="79"/>
    </row>
    <row r="24" spans="2:18" x14ac:dyDescent="0.25">
      <c r="B24">
        <f t="shared" si="10"/>
        <v>9800</v>
      </c>
      <c r="C24" s="46">
        <f t="shared" si="0"/>
        <v>0.18750000000000011</v>
      </c>
      <c r="D24" s="46">
        <f t="shared" si="1"/>
        <v>4.7499999999999987E-2</v>
      </c>
      <c r="F24" s="34">
        <f t="shared" si="2"/>
        <v>0.13849999999999996</v>
      </c>
      <c r="G24" s="34">
        <f t="shared" si="3"/>
        <v>4.7499999999999987E-2</v>
      </c>
      <c r="H24" s="25"/>
      <c r="I24" s="69">
        <f t="shared" si="4"/>
        <v>0.13849999999999996</v>
      </c>
      <c r="J24" s="69">
        <f t="shared" si="5"/>
        <v>7.8610000000000013E-2</v>
      </c>
      <c r="K24" s="25"/>
      <c r="L24" s="77">
        <f t="shared" si="6"/>
        <v>0.20250000000000012</v>
      </c>
      <c r="M24" s="77">
        <f t="shared" si="7"/>
        <v>4.7499999999999987E-2</v>
      </c>
      <c r="N24" s="79"/>
      <c r="O24" s="83">
        <f t="shared" si="8"/>
        <v>0.20750000000000013</v>
      </c>
      <c r="P24" s="83">
        <f t="shared" si="9"/>
        <v>4.7499999999999987E-2</v>
      </c>
      <c r="Q24" s="79"/>
      <c r="R24" s="79"/>
    </row>
    <row r="25" spans="2:18" x14ac:dyDescent="0.25">
      <c r="B25">
        <f t="shared" si="10"/>
        <v>10000</v>
      </c>
      <c r="C25" s="46">
        <f t="shared" si="0"/>
        <v>0.17500000000000016</v>
      </c>
      <c r="D25" s="46">
        <f t="shared" si="1"/>
        <v>5.4999999999999938E-2</v>
      </c>
      <c r="F25" s="34">
        <f t="shared" si="2"/>
        <v>0.12499999999999989</v>
      </c>
      <c r="G25" s="34">
        <f t="shared" si="3"/>
        <v>5.4999999999999938E-2</v>
      </c>
      <c r="H25" s="25"/>
      <c r="I25" s="69">
        <f t="shared" si="4"/>
        <v>0.12499999999999989</v>
      </c>
      <c r="J25" s="69">
        <f t="shared" si="5"/>
        <v>8.6109999999999964E-2</v>
      </c>
      <c r="K25" s="25"/>
      <c r="L25" s="77">
        <f t="shared" si="6"/>
        <v>0.19000000000000017</v>
      </c>
      <c r="M25" s="77">
        <f t="shared" si="7"/>
        <v>5.4999999999999938E-2</v>
      </c>
      <c r="N25" s="79"/>
      <c r="O25" s="83">
        <f t="shared" si="8"/>
        <v>0.19500000000000017</v>
      </c>
      <c r="P25" s="83">
        <f t="shared" si="9"/>
        <v>5.4999999999999938E-2</v>
      </c>
      <c r="Q25" s="79"/>
      <c r="R25" s="79"/>
    </row>
    <row r="26" spans="2:18" x14ac:dyDescent="0.25">
      <c r="B26">
        <f t="shared" si="10"/>
        <v>10200</v>
      </c>
      <c r="C26" s="46">
        <f t="shared" si="0"/>
        <v>0.1625000000000002</v>
      </c>
      <c r="D26" s="46">
        <f t="shared" si="1"/>
        <v>6.2499999999999944E-2</v>
      </c>
      <c r="F26" s="34">
        <f t="shared" si="2"/>
        <v>0.11149999999999993</v>
      </c>
      <c r="G26" s="34">
        <f t="shared" si="3"/>
        <v>6.2499999999999944E-2</v>
      </c>
      <c r="H26" s="25"/>
      <c r="I26" s="69">
        <f t="shared" si="4"/>
        <v>0.11149999999999993</v>
      </c>
      <c r="J26" s="69">
        <f t="shared" si="5"/>
        <v>9.3609999999999971E-2</v>
      </c>
      <c r="K26" s="25"/>
      <c r="L26" s="77">
        <f t="shared" si="6"/>
        <v>0.17750000000000021</v>
      </c>
      <c r="M26" s="77">
        <f t="shared" si="7"/>
        <v>6.2499999999999944E-2</v>
      </c>
      <c r="N26" s="79"/>
      <c r="O26" s="83">
        <f t="shared" si="8"/>
        <v>0.18250000000000022</v>
      </c>
      <c r="P26" s="83">
        <f t="shared" si="9"/>
        <v>6.2499999999999944E-2</v>
      </c>
      <c r="Q26" s="79"/>
      <c r="R26" s="79"/>
    </row>
    <row r="27" spans="2:18" x14ac:dyDescent="0.25">
      <c r="B27">
        <f t="shared" si="10"/>
        <v>10400</v>
      </c>
      <c r="C27" s="46">
        <f t="shared" si="0"/>
        <v>0.15000000000000013</v>
      </c>
      <c r="D27" s="46">
        <f t="shared" si="1"/>
        <v>6.9999999999999951E-2</v>
      </c>
      <c r="F27" s="34">
        <f t="shared" si="2"/>
        <v>9.7999999999999976E-2</v>
      </c>
      <c r="G27" s="34">
        <f t="shared" si="3"/>
        <v>6.9999999999999951E-2</v>
      </c>
      <c r="H27" s="25"/>
      <c r="I27" s="69">
        <f t="shared" si="4"/>
        <v>9.7999999999999976E-2</v>
      </c>
      <c r="J27" s="69">
        <f t="shared" si="5"/>
        <v>0.10110999999999998</v>
      </c>
      <c r="K27" s="25"/>
      <c r="L27" s="77">
        <f t="shared" si="6"/>
        <v>0.16500000000000015</v>
      </c>
      <c r="M27" s="77">
        <f t="shared" si="7"/>
        <v>6.9999999999999951E-2</v>
      </c>
      <c r="N27" s="79"/>
      <c r="O27" s="83">
        <f t="shared" si="8"/>
        <v>0.17000000000000015</v>
      </c>
      <c r="P27" s="83">
        <f t="shared" si="9"/>
        <v>6.9999999999999951E-2</v>
      </c>
      <c r="Q27" s="79"/>
      <c r="R27" s="79"/>
    </row>
    <row r="28" spans="2:18" x14ac:dyDescent="0.25">
      <c r="B28">
        <f t="shared" si="10"/>
        <v>10600</v>
      </c>
      <c r="C28" s="46">
        <f t="shared" si="0"/>
        <v>0.13750000000000018</v>
      </c>
      <c r="D28" s="46">
        <f t="shared" si="1"/>
        <v>7.7499999999999958E-2</v>
      </c>
      <c r="F28" s="34">
        <f t="shared" si="2"/>
        <v>8.4499999999999909E-2</v>
      </c>
      <c r="G28" s="34">
        <f t="shared" si="3"/>
        <v>7.7499999999999958E-2</v>
      </c>
      <c r="H28" s="25"/>
      <c r="I28" s="69">
        <f t="shared" si="4"/>
        <v>8.4499999999999909E-2</v>
      </c>
      <c r="J28" s="69">
        <f t="shared" si="5"/>
        <v>0.10860999999999998</v>
      </c>
      <c r="K28" s="25"/>
      <c r="L28" s="77">
        <f t="shared" si="6"/>
        <v>0.15250000000000019</v>
      </c>
      <c r="M28" s="77">
        <f t="shared" si="7"/>
        <v>7.7499999999999958E-2</v>
      </c>
      <c r="N28" s="79"/>
      <c r="O28" s="83">
        <f t="shared" si="8"/>
        <v>0.1575000000000002</v>
      </c>
      <c r="P28" s="83">
        <f t="shared" si="9"/>
        <v>7.7499999999999958E-2</v>
      </c>
      <c r="Q28" s="79"/>
      <c r="R28" s="79"/>
    </row>
    <row r="29" spans="2:18" x14ac:dyDescent="0.25">
      <c r="B29">
        <f>+B28+200</f>
        <v>10800</v>
      </c>
      <c r="C29" s="46">
        <f t="shared" si="0"/>
        <v>0.12500000000000022</v>
      </c>
      <c r="D29" s="46">
        <f t="shared" si="1"/>
        <v>8.4999999999999964E-2</v>
      </c>
      <c r="F29" s="34">
        <f t="shared" si="2"/>
        <v>7.0999999999999952E-2</v>
      </c>
      <c r="G29" s="34">
        <f t="shared" si="3"/>
        <v>8.4999999999999964E-2</v>
      </c>
      <c r="H29" s="25"/>
      <c r="I29" s="69">
        <f t="shared" si="4"/>
        <v>7.0999999999999952E-2</v>
      </c>
      <c r="J29" s="69">
        <f t="shared" si="5"/>
        <v>0.11610999999999999</v>
      </c>
      <c r="K29" s="25"/>
      <c r="L29" s="77">
        <f t="shared" si="6"/>
        <v>0.14000000000000024</v>
      </c>
      <c r="M29" s="77">
        <f t="shared" si="7"/>
        <v>8.4999999999999964E-2</v>
      </c>
      <c r="N29" s="79"/>
      <c r="O29" s="83">
        <f t="shared" si="8"/>
        <v>0.14500000000000024</v>
      </c>
      <c r="P29" s="83">
        <f t="shared" si="9"/>
        <v>8.4999999999999964E-2</v>
      </c>
      <c r="Q29" s="79"/>
      <c r="R29" s="79"/>
    </row>
    <row r="30" spans="2:18" x14ac:dyDescent="0.25">
      <c r="B30">
        <f t="shared" si="10"/>
        <v>11000</v>
      </c>
      <c r="C30" s="46">
        <f t="shared" si="0"/>
        <v>0.11250000000000016</v>
      </c>
      <c r="D30" s="46">
        <f t="shared" si="1"/>
        <v>9.2499999999999971E-2</v>
      </c>
      <c r="F30" s="34">
        <f t="shared" si="2"/>
        <v>5.7499999999999885E-2</v>
      </c>
      <c r="G30" s="34">
        <f t="shared" si="3"/>
        <v>9.2499999999999971E-2</v>
      </c>
      <c r="H30" s="25"/>
      <c r="I30" s="69">
        <f t="shared" si="4"/>
        <v>5.7499999999999885E-2</v>
      </c>
      <c r="J30" s="69">
        <f t="shared" si="5"/>
        <v>0.12361</v>
      </c>
      <c r="K30" s="25"/>
      <c r="L30" s="77">
        <f t="shared" si="6"/>
        <v>0.12750000000000017</v>
      </c>
      <c r="M30" s="77">
        <f t="shared" si="7"/>
        <v>9.2499999999999971E-2</v>
      </c>
      <c r="N30" s="79"/>
      <c r="O30" s="83">
        <f t="shared" si="8"/>
        <v>0.13250000000000017</v>
      </c>
      <c r="P30" s="83">
        <f t="shared" si="9"/>
        <v>9.2499999999999971E-2</v>
      </c>
      <c r="Q30" s="79"/>
      <c r="R30" s="79"/>
    </row>
    <row r="31" spans="2:18" x14ac:dyDescent="0.25">
      <c r="B31">
        <f t="shared" si="10"/>
        <v>11200</v>
      </c>
      <c r="C31" s="46">
        <f t="shared" si="0"/>
        <v>0.1000000000000002</v>
      </c>
      <c r="D31" s="46">
        <f t="shared" si="1"/>
        <v>9.9999999999999978E-2</v>
      </c>
      <c r="F31" s="34">
        <f t="shared" si="2"/>
        <v>4.3999999999999928E-2</v>
      </c>
      <c r="G31" s="34">
        <f t="shared" si="3"/>
        <v>9.9999999999999978E-2</v>
      </c>
      <c r="H31" s="25"/>
      <c r="I31" s="69">
        <f t="shared" si="4"/>
        <v>4.3999999999999928E-2</v>
      </c>
      <c r="J31" s="69">
        <f t="shared" si="5"/>
        <v>0.13111</v>
      </c>
      <c r="K31" s="25"/>
      <c r="L31" s="77">
        <f t="shared" si="6"/>
        <v>0.11500000000000021</v>
      </c>
      <c r="M31" s="77">
        <f t="shared" si="7"/>
        <v>9.9999999999999978E-2</v>
      </c>
      <c r="N31" s="79"/>
      <c r="O31" s="83">
        <f t="shared" si="8"/>
        <v>0.12000000000000022</v>
      </c>
      <c r="P31" s="83">
        <f t="shared" si="9"/>
        <v>9.9999999999999978E-2</v>
      </c>
      <c r="Q31" s="79"/>
      <c r="R31" s="79"/>
    </row>
    <row r="32" spans="2:18" x14ac:dyDescent="0.25">
      <c r="B32">
        <f>+B31+200</f>
        <v>11400</v>
      </c>
      <c r="C32" s="46">
        <f t="shared" si="0"/>
        <v>8.7500000000000133E-2</v>
      </c>
      <c r="D32" s="46">
        <f t="shared" si="1"/>
        <v>0.10749999999999993</v>
      </c>
      <c r="F32" s="34">
        <f t="shared" si="2"/>
        <v>3.0499999999999972E-2</v>
      </c>
      <c r="G32" s="34">
        <f t="shared" si="3"/>
        <v>0.10749999999999993</v>
      </c>
      <c r="H32" s="25"/>
      <c r="I32" s="69">
        <f t="shared" si="4"/>
        <v>3.0499999999999972E-2</v>
      </c>
      <c r="J32" s="69">
        <f t="shared" si="5"/>
        <v>0.13860999999999996</v>
      </c>
      <c r="K32" s="25"/>
      <c r="L32" s="77">
        <f t="shared" si="6"/>
        <v>0.10250000000000015</v>
      </c>
      <c r="M32" s="77">
        <f t="shared" si="7"/>
        <v>0.10749999999999993</v>
      </c>
      <c r="N32" s="79"/>
      <c r="O32" s="83">
        <f t="shared" si="8"/>
        <v>0.10750000000000015</v>
      </c>
      <c r="P32" s="83">
        <f t="shared" si="9"/>
        <v>0.10749999999999993</v>
      </c>
      <c r="Q32" s="79"/>
      <c r="R32" s="79"/>
    </row>
    <row r="33" spans="2:18" x14ac:dyDescent="0.25">
      <c r="B33">
        <f t="shared" si="10"/>
        <v>11600</v>
      </c>
      <c r="C33" s="46">
        <f t="shared" si="0"/>
        <v>7.5000000000000178E-2</v>
      </c>
      <c r="D33" s="46">
        <f t="shared" si="1"/>
        <v>0.11499999999999994</v>
      </c>
      <c r="F33" s="34">
        <f t="shared" ref="F33:F36" si="11">+K$14-M$14*B33</f>
        <v>1.6999999999999904E-2</v>
      </c>
      <c r="G33" s="34">
        <f t="shared" ref="G33:G36" si="12">+D33</f>
        <v>0.11499999999999994</v>
      </c>
      <c r="H33" s="25"/>
      <c r="I33" s="69">
        <f t="shared" si="4"/>
        <v>1.6999999999999904E-2</v>
      </c>
      <c r="J33" s="69">
        <f t="shared" si="5"/>
        <v>0.14610999999999996</v>
      </c>
      <c r="K33" s="25"/>
      <c r="L33" s="77">
        <f t="shared" si="6"/>
        <v>9.0000000000000191E-2</v>
      </c>
      <c r="M33" s="77">
        <f t="shared" si="7"/>
        <v>0.11499999999999994</v>
      </c>
      <c r="N33" s="79"/>
      <c r="O33" s="83">
        <f t="shared" si="8"/>
        <v>9.5000000000000195E-2</v>
      </c>
      <c r="P33" s="83">
        <f t="shared" si="9"/>
        <v>0.11499999999999994</v>
      </c>
      <c r="Q33" s="79"/>
      <c r="R33" s="79"/>
    </row>
    <row r="34" spans="2:18" x14ac:dyDescent="0.25">
      <c r="B34">
        <f t="shared" si="10"/>
        <v>11800</v>
      </c>
      <c r="C34" s="46">
        <f t="shared" si="0"/>
        <v>6.2500000000000222E-2</v>
      </c>
      <c r="D34" s="46">
        <f t="shared" si="1"/>
        <v>0.12249999999999994</v>
      </c>
      <c r="F34" s="34">
        <f t="shared" si="11"/>
        <v>3.4999999999999476E-3</v>
      </c>
      <c r="G34" s="34">
        <f t="shared" si="12"/>
        <v>0.12249999999999994</v>
      </c>
      <c r="H34" s="25"/>
      <c r="I34" s="69">
        <f t="shared" si="4"/>
        <v>3.4999999999999476E-3</v>
      </c>
      <c r="J34" s="69">
        <f t="shared" si="5"/>
        <v>0.15360999999999997</v>
      </c>
      <c r="K34" s="25"/>
      <c r="L34" s="77">
        <f t="shared" si="6"/>
        <v>7.7500000000000235E-2</v>
      </c>
      <c r="M34" s="77">
        <f t="shared" si="7"/>
        <v>0.12249999999999994</v>
      </c>
      <c r="N34" s="79"/>
      <c r="O34" s="83">
        <f t="shared" si="8"/>
        <v>8.250000000000024E-2</v>
      </c>
      <c r="P34" s="83">
        <f t="shared" si="9"/>
        <v>0.12249999999999994</v>
      </c>
      <c r="Q34" s="79"/>
      <c r="R34" s="79"/>
    </row>
    <row r="35" spans="2:18" x14ac:dyDescent="0.25">
      <c r="B35">
        <f t="shared" si="10"/>
        <v>12000</v>
      </c>
      <c r="C35" s="46">
        <f t="shared" si="0"/>
        <v>5.0000000000000155E-2</v>
      </c>
      <c r="D35" s="46">
        <f t="shared" si="1"/>
        <v>0.12999999999999995</v>
      </c>
      <c r="F35" s="34">
        <f t="shared" si="11"/>
        <v>-1.000000000000012E-2</v>
      </c>
      <c r="G35" s="34">
        <f t="shared" si="12"/>
        <v>0.12999999999999995</v>
      </c>
      <c r="H35" s="25"/>
      <c r="I35" s="69">
        <f t="shared" si="4"/>
        <v>-1.000000000000012E-2</v>
      </c>
      <c r="J35" s="69">
        <f t="shared" si="5"/>
        <v>0.16110999999999998</v>
      </c>
      <c r="K35" s="25"/>
      <c r="L35" s="77">
        <f t="shared" si="6"/>
        <v>6.5000000000000169E-2</v>
      </c>
      <c r="M35" s="77">
        <f t="shared" si="7"/>
        <v>0.12999999999999995</v>
      </c>
      <c r="N35" s="79"/>
      <c r="O35" s="83">
        <f t="shared" si="8"/>
        <v>7.0000000000000173E-2</v>
      </c>
      <c r="P35" s="83">
        <f t="shared" si="9"/>
        <v>0.12999999999999995</v>
      </c>
      <c r="Q35" s="79"/>
      <c r="R35" s="79"/>
    </row>
    <row r="36" spans="2:18" x14ac:dyDescent="0.25">
      <c r="B36">
        <f t="shared" si="10"/>
        <v>12200</v>
      </c>
      <c r="C36" s="46">
        <f t="shared" si="0"/>
        <v>3.75000000000002E-2</v>
      </c>
      <c r="D36" s="46">
        <f t="shared" si="1"/>
        <v>0.13749999999999996</v>
      </c>
      <c r="F36" s="34">
        <f t="shared" si="11"/>
        <v>-2.3500000000000076E-2</v>
      </c>
      <c r="G36" s="34">
        <f t="shared" si="12"/>
        <v>0.13749999999999996</v>
      </c>
      <c r="H36" s="25"/>
      <c r="I36" s="69">
        <f t="shared" si="4"/>
        <v>-2.3500000000000076E-2</v>
      </c>
      <c r="J36" s="69">
        <f t="shared" si="5"/>
        <v>0.16860999999999998</v>
      </c>
      <c r="K36" s="25"/>
      <c r="L36" s="77">
        <f t="shared" si="6"/>
        <v>5.2500000000000213E-2</v>
      </c>
      <c r="M36" s="77">
        <f t="shared" si="7"/>
        <v>0.13749999999999996</v>
      </c>
      <c r="N36" s="79"/>
      <c r="O36" s="83">
        <f t="shared" si="8"/>
        <v>5.7500000000000218E-2</v>
      </c>
      <c r="P36" s="83">
        <f t="shared" si="9"/>
        <v>0.13749999999999996</v>
      </c>
      <c r="Q36" s="79"/>
      <c r="R36" s="79"/>
    </row>
    <row r="37" spans="2:18" x14ac:dyDescent="0.25">
      <c r="H37" s="25"/>
      <c r="I37" s="25"/>
      <c r="J37" s="25"/>
      <c r="K37" s="25"/>
      <c r="N37" s="25"/>
      <c r="O37" s="25"/>
      <c r="P37" s="25"/>
      <c r="Q37" s="25"/>
      <c r="R37" s="25"/>
    </row>
    <row r="38" spans="2:18" x14ac:dyDescent="0.25">
      <c r="H38" s="25"/>
      <c r="I38" s="25"/>
      <c r="J38" s="25"/>
      <c r="K38" s="25"/>
      <c r="N38" s="25"/>
      <c r="O38" s="25"/>
      <c r="P38" s="25"/>
      <c r="Q38" s="25"/>
      <c r="R38" s="25"/>
    </row>
    <row r="39" spans="2:18" x14ac:dyDescent="0.25">
      <c r="H39" s="25"/>
      <c r="I39" s="25"/>
      <c r="J39" s="25"/>
      <c r="K39" s="25"/>
      <c r="N39" s="25"/>
      <c r="O39" s="25"/>
      <c r="P39" s="25"/>
      <c r="Q39" s="25"/>
      <c r="R39" s="25"/>
    </row>
    <row r="40" spans="2:18" x14ac:dyDescent="0.25">
      <c r="H40" s="25"/>
      <c r="I40" s="25"/>
      <c r="J40" s="25"/>
      <c r="K40" s="25"/>
      <c r="N40" s="25"/>
      <c r="O40" s="25"/>
      <c r="P40" s="25"/>
      <c r="Q40" s="25"/>
      <c r="R40" s="25"/>
    </row>
    <row r="41" spans="2:18" x14ac:dyDescent="0.25">
      <c r="H41" s="25"/>
      <c r="I41" s="25"/>
      <c r="J41" s="25"/>
      <c r="K41" s="25"/>
      <c r="N41" s="25"/>
      <c r="O41" s="25"/>
      <c r="P41" s="25"/>
      <c r="Q41" s="25"/>
      <c r="R41" s="25"/>
    </row>
    <row r="42" spans="2:18" x14ac:dyDescent="0.25">
      <c r="H42" s="25"/>
      <c r="I42" s="25"/>
      <c r="J42" s="25"/>
      <c r="K42" s="25"/>
      <c r="N42" s="25"/>
      <c r="O42" s="25"/>
      <c r="P42" s="25"/>
      <c r="Q42" s="25"/>
      <c r="R42" s="25"/>
    </row>
    <row r="43" spans="2:18" x14ac:dyDescent="0.25">
      <c r="H43" s="25"/>
      <c r="I43" s="25"/>
      <c r="J43" s="25"/>
      <c r="K43" s="25"/>
      <c r="N43" s="25"/>
      <c r="O43" s="25"/>
      <c r="P43" s="25"/>
      <c r="Q43" s="25"/>
      <c r="R43" s="25"/>
    </row>
    <row r="44" spans="2:18" x14ac:dyDescent="0.25">
      <c r="H44" s="25"/>
      <c r="I44" s="25"/>
      <c r="J44" s="25"/>
      <c r="K44" s="25"/>
      <c r="N44" s="25"/>
      <c r="O44" s="25"/>
      <c r="P44" s="25"/>
      <c r="Q44" s="25"/>
      <c r="R44" s="25"/>
    </row>
    <row r="45" spans="2:18" x14ac:dyDescent="0.25">
      <c r="H45" s="25"/>
      <c r="I45" s="25"/>
      <c r="J45" s="25"/>
      <c r="K45" s="25"/>
      <c r="N45" s="25"/>
      <c r="O45" s="25"/>
      <c r="P45" s="25"/>
      <c r="Q45" s="25"/>
      <c r="R45" s="25"/>
    </row>
    <row r="46" spans="2:18" x14ac:dyDescent="0.25">
      <c r="H46" s="25"/>
      <c r="I46" s="25"/>
      <c r="J46" s="25"/>
      <c r="K46" s="25"/>
      <c r="N46" s="25"/>
      <c r="O46" s="25"/>
      <c r="P46" s="25"/>
      <c r="Q46" s="25"/>
      <c r="R46" s="25"/>
    </row>
    <row r="47" spans="2:18" x14ac:dyDescent="0.25">
      <c r="H47" s="25"/>
      <c r="I47" s="25"/>
      <c r="J47" s="25"/>
      <c r="K47" s="25"/>
      <c r="N47" s="25"/>
      <c r="O47" s="25"/>
      <c r="P47" s="25"/>
      <c r="Q47" s="25"/>
      <c r="R47" s="25"/>
    </row>
    <row r="48" spans="2:18" x14ac:dyDescent="0.25">
      <c r="H48" s="25"/>
      <c r="I48" s="25"/>
      <c r="J48" s="25"/>
      <c r="K48" s="25"/>
      <c r="N48" s="25"/>
      <c r="O48" s="25"/>
      <c r="P48" s="25"/>
      <c r="Q48" s="25"/>
      <c r="R48" s="25"/>
    </row>
    <row r="49" spans="8:18" x14ac:dyDescent="0.25">
      <c r="H49" s="25"/>
      <c r="I49" s="25"/>
      <c r="J49" s="25"/>
      <c r="K49" s="25"/>
      <c r="N49" s="25"/>
      <c r="O49" s="25"/>
      <c r="P49" s="25"/>
      <c r="Q49" s="25"/>
      <c r="R49" s="25"/>
    </row>
    <row r="50" spans="8:18" x14ac:dyDescent="0.25">
      <c r="H50" s="25"/>
      <c r="I50" s="25"/>
      <c r="J50" s="25"/>
      <c r="K50" s="25"/>
      <c r="N50" s="25"/>
      <c r="O50" s="25"/>
      <c r="P50" s="25"/>
      <c r="Q50" s="25"/>
      <c r="R50" s="25"/>
    </row>
    <row r="51" spans="8:18" x14ac:dyDescent="0.25">
      <c r="H51" s="25"/>
      <c r="I51" s="25"/>
      <c r="J51" s="25"/>
      <c r="K51" s="25"/>
      <c r="N51" s="25"/>
      <c r="O51" s="25"/>
      <c r="P51" s="25"/>
      <c r="Q51" s="25"/>
      <c r="R51" s="25"/>
    </row>
    <row r="52" spans="8:18" x14ac:dyDescent="0.25">
      <c r="H52" s="25"/>
      <c r="I52" s="25"/>
      <c r="J52" s="25"/>
      <c r="K52" s="25"/>
      <c r="Q52" s="25"/>
      <c r="R52" s="25"/>
    </row>
    <row r="53" spans="8:18" x14ac:dyDescent="0.25">
      <c r="H53" s="25"/>
      <c r="I53" s="25"/>
      <c r="J53" s="25"/>
      <c r="K53" s="25"/>
      <c r="Q53" s="25"/>
      <c r="R53" s="25"/>
    </row>
    <row r="54" spans="8:18" x14ac:dyDescent="0.25">
      <c r="H54" s="25"/>
      <c r="I54" s="25"/>
      <c r="J54" s="25"/>
      <c r="K54" s="25"/>
      <c r="Q54" s="25"/>
      <c r="R54" s="25"/>
    </row>
    <row r="55" spans="8:18" x14ac:dyDescent="0.25">
      <c r="H55" s="25"/>
      <c r="I55" s="25"/>
      <c r="J55" s="25"/>
      <c r="K55" s="25"/>
      <c r="Q55" s="25"/>
      <c r="R55" s="25"/>
    </row>
    <row r="56" spans="8:18" x14ac:dyDescent="0.25">
      <c r="H56" s="25"/>
      <c r="I56" s="25"/>
      <c r="J56" s="25"/>
      <c r="K56" s="25"/>
      <c r="Q56" s="25"/>
      <c r="R56" s="25"/>
    </row>
    <row r="57" spans="8:18" x14ac:dyDescent="0.25">
      <c r="H57" s="25"/>
      <c r="I57" s="25"/>
      <c r="J57" s="25"/>
      <c r="K57" s="25"/>
      <c r="Q57" s="25"/>
      <c r="R57" s="25"/>
    </row>
    <row r="58" spans="8:18" x14ac:dyDescent="0.25">
      <c r="H58" s="25"/>
      <c r="I58" s="25"/>
      <c r="J58" s="25"/>
      <c r="K58" s="25"/>
      <c r="Q58" s="25"/>
      <c r="R58" s="25"/>
    </row>
    <row r="59" spans="8:18" x14ac:dyDescent="0.25">
      <c r="H59" s="25"/>
      <c r="I59" s="25"/>
      <c r="J59" s="25"/>
      <c r="K59" s="25"/>
      <c r="Q59" s="25"/>
      <c r="R59" s="25"/>
    </row>
    <row r="60" spans="8:18" x14ac:dyDescent="0.25">
      <c r="H60" s="25"/>
      <c r="I60" s="25"/>
      <c r="J60" s="25"/>
      <c r="K60" s="25"/>
      <c r="Q60" s="25"/>
      <c r="R60" s="25"/>
    </row>
    <row r="61" spans="8:18" x14ac:dyDescent="0.25">
      <c r="H61" s="25"/>
      <c r="I61" s="25"/>
      <c r="J61" s="25"/>
      <c r="K61" s="25"/>
      <c r="Q61" s="25"/>
      <c r="R61" s="25"/>
    </row>
    <row r="62" spans="8:18" x14ac:dyDescent="0.25">
      <c r="H62" s="25"/>
      <c r="I62" s="25"/>
      <c r="J62" s="25"/>
      <c r="K62" s="25"/>
      <c r="Q62" s="25"/>
      <c r="R62" s="25"/>
    </row>
    <row r="63" spans="8:18" x14ac:dyDescent="0.25">
      <c r="H63" s="25"/>
      <c r="I63" s="25"/>
      <c r="J63" s="25"/>
      <c r="K63" s="25"/>
      <c r="Q63" s="25"/>
      <c r="R63" s="25"/>
    </row>
    <row r="64" spans="8:18" x14ac:dyDescent="0.25">
      <c r="H64" s="25"/>
      <c r="I64" s="25"/>
      <c r="J64" s="25"/>
      <c r="K64" s="25"/>
      <c r="Q64" s="25"/>
      <c r="R64" s="25"/>
    </row>
    <row r="65" spans="8:18" x14ac:dyDescent="0.25">
      <c r="H65" s="25"/>
      <c r="I65" s="25"/>
      <c r="J65" s="25"/>
      <c r="K65" s="25"/>
      <c r="Q65" s="25"/>
      <c r="R65" s="25"/>
    </row>
    <row r="66" spans="8:18" x14ac:dyDescent="0.25">
      <c r="H66" s="25"/>
      <c r="I66" s="25"/>
      <c r="J66" s="25"/>
      <c r="K66" s="25"/>
      <c r="Q66" s="25"/>
      <c r="R66" s="25"/>
    </row>
    <row r="67" spans="8:18" x14ac:dyDescent="0.25">
      <c r="H67" s="25"/>
      <c r="I67" s="25"/>
      <c r="J67" s="25"/>
      <c r="K67" s="25"/>
      <c r="Q67" s="25"/>
      <c r="R67" s="25"/>
    </row>
    <row r="68" spans="8:18" x14ac:dyDescent="0.25">
      <c r="H68" s="25"/>
      <c r="I68" s="25"/>
      <c r="J68" s="25"/>
      <c r="K68" s="25"/>
      <c r="Q68" s="25"/>
      <c r="R68" s="25"/>
    </row>
    <row r="69" spans="8:18" x14ac:dyDescent="0.25">
      <c r="H69" s="25"/>
      <c r="I69" s="25"/>
      <c r="J69" s="25"/>
      <c r="K69" s="25"/>
      <c r="Q69" s="25"/>
      <c r="R69" s="25"/>
    </row>
    <row r="70" spans="8:18" x14ac:dyDescent="0.25">
      <c r="H70" s="25"/>
      <c r="I70" s="25"/>
      <c r="J70" s="25"/>
      <c r="K70" s="25"/>
      <c r="Q70" s="25"/>
      <c r="R70" s="25"/>
    </row>
    <row r="71" spans="8:18" x14ac:dyDescent="0.25">
      <c r="H71" s="25"/>
      <c r="I71" s="25"/>
      <c r="J71" s="25"/>
      <c r="K71" s="25"/>
      <c r="Q71" s="25"/>
      <c r="R71" s="25"/>
    </row>
    <row r="72" spans="8:18" x14ac:dyDescent="0.25">
      <c r="H72" s="25"/>
      <c r="I72" s="25"/>
      <c r="J72" s="25"/>
      <c r="K72" s="25"/>
      <c r="Q72" s="25"/>
      <c r="R72" s="25"/>
    </row>
    <row r="73" spans="8:18" x14ac:dyDescent="0.25">
      <c r="H73" s="25"/>
      <c r="I73" s="25"/>
      <c r="J73" s="25"/>
      <c r="K73" s="25"/>
      <c r="Q73" s="25"/>
      <c r="R73" s="25"/>
    </row>
    <row r="74" spans="8:18" x14ac:dyDescent="0.25">
      <c r="H74" s="25"/>
      <c r="I74" s="25"/>
      <c r="J74" s="25"/>
      <c r="K74" s="25"/>
      <c r="Q74" s="25"/>
      <c r="R74" s="25"/>
    </row>
    <row r="75" spans="8:18" x14ac:dyDescent="0.25">
      <c r="H75" s="25"/>
      <c r="I75" s="25"/>
      <c r="J75" s="25"/>
      <c r="K75" s="25"/>
      <c r="Q75" s="25"/>
      <c r="R75" s="25"/>
    </row>
    <row r="76" spans="8:18" x14ac:dyDescent="0.25">
      <c r="H76" s="25"/>
      <c r="I76" s="25"/>
      <c r="J76" s="25"/>
      <c r="K76" s="25"/>
      <c r="Q76" s="25"/>
      <c r="R76" s="25"/>
    </row>
    <row r="77" spans="8:18" x14ac:dyDescent="0.25">
      <c r="H77" s="25"/>
      <c r="I77" s="25"/>
      <c r="J77" s="25"/>
      <c r="K77" s="25"/>
      <c r="Q77" s="25"/>
      <c r="R77" s="25"/>
    </row>
    <row r="78" spans="8:18" x14ac:dyDescent="0.25">
      <c r="H78" s="25"/>
      <c r="I78" s="25"/>
      <c r="J78" s="25"/>
      <c r="K78" s="25"/>
      <c r="Q78" s="25"/>
      <c r="R78" s="25"/>
    </row>
    <row r="79" spans="8:18" x14ac:dyDescent="0.25">
      <c r="H79" s="25"/>
      <c r="I79" s="25"/>
      <c r="J79" s="25"/>
      <c r="K79" s="25"/>
      <c r="Q79" s="25"/>
      <c r="R79" s="25"/>
    </row>
    <row r="80" spans="8:18" x14ac:dyDescent="0.25">
      <c r="H80" s="25"/>
      <c r="I80" s="25"/>
      <c r="J80" s="25"/>
      <c r="K80" s="25"/>
      <c r="Q80" s="25"/>
      <c r="R80" s="25"/>
    </row>
    <row r="81" spans="8:18" x14ac:dyDescent="0.25">
      <c r="H81" s="25"/>
      <c r="I81" s="25"/>
      <c r="J81" s="25"/>
      <c r="K81" s="25"/>
      <c r="Q81" s="25"/>
      <c r="R81" s="25"/>
    </row>
    <row r="82" spans="8:18" x14ac:dyDescent="0.25">
      <c r="H82" s="25"/>
      <c r="I82" s="25"/>
      <c r="J82" s="25"/>
      <c r="K82" s="25"/>
      <c r="Q82" s="25"/>
      <c r="R82" s="25"/>
    </row>
    <row r="83" spans="8:18" x14ac:dyDescent="0.25">
      <c r="H83" s="25"/>
      <c r="I83" s="25"/>
      <c r="J83" s="25"/>
      <c r="K83" s="25"/>
      <c r="Q83" s="25"/>
      <c r="R83" s="25"/>
    </row>
    <row r="84" spans="8:18" x14ac:dyDescent="0.25">
      <c r="H84" s="25"/>
      <c r="I84" s="25"/>
      <c r="J84" s="25"/>
      <c r="K84" s="25"/>
      <c r="Q84" s="25"/>
      <c r="R84" s="25"/>
    </row>
    <row r="85" spans="8:18" x14ac:dyDescent="0.25">
      <c r="H85" s="25"/>
      <c r="I85" s="25"/>
      <c r="J85" s="25"/>
      <c r="K85" s="25"/>
      <c r="Q85" s="25"/>
      <c r="R85" s="25"/>
    </row>
    <row r="86" spans="8:18" x14ac:dyDescent="0.25">
      <c r="H86" s="25"/>
      <c r="I86" s="25"/>
      <c r="J86" s="25"/>
      <c r="K86" s="25"/>
      <c r="Q86" s="25"/>
      <c r="R86" s="25"/>
    </row>
    <row r="87" spans="8:18" x14ac:dyDescent="0.25">
      <c r="H87" s="25"/>
      <c r="I87" s="25"/>
      <c r="J87" s="25"/>
      <c r="K87" s="25"/>
      <c r="Q87" s="25"/>
      <c r="R87" s="25"/>
    </row>
    <row r="88" spans="8:18" x14ac:dyDescent="0.25">
      <c r="H88" s="25"/>
      <c r="I88" s="25"/>
      <c r="J88" s="25"/>
      <c r="K88" s="25"/>
      <c r="Q88" s="25"/>
      <c r="R88" s="25"/>
    </row>
    <row r="89" spans="8:18" x14ac:dyDescent="0.25">
      <c r="H89" s="25"/>
      <c r="I89" s="25"/>
      <c r="J89" s="25"/>
      <c r="K89" s="25"/>
      <c r="Q89" s="25"/>
      <c r="R89" s="25"/>
    </row>
    <row r="90" spans="8:18" x14ac:dyDescent="0.25">
      <c r="H90" s="25"/>
      <c r="I90" s="25"/>
      <c r="J90" s="25"/>
      <c r="K90" s="25"/>
      <c r="Q90" s="25"/>
      <c r="R90" s="25"/>
    </row>
    <row r="91" spans="8:18" x14ac:dyDescent="0.25">
      <c r="H91" s="25"/>
      <c r="I91" s="25"/>
      <c r="J91" s="25"/>
      <c r="K91" s="25"/>
      <c r="Q91" s="25"/>
      <c r="R91" s="25"/>
    </row>
    <row r="92" spans="8:18" x14ac:dyDescent="0.25">
      <c r="H92" s="25"/>
      <c r="I92" s="25"/>
      <c r="J92" s="25"/>
      <c r="K92" s="25"/>
      <c r="Q92" s="25"/>
      <c r="R92" s="25"/>
    </row>
    <row r="93" spans="8:18" x14ac:dyDescent="0.25">
      <c r="H93" s="25"/>
      <c r="I93" s="25"/>
      <c r="J93" s="25"/>
      <c r="K93" s="25"/>
      <c r="Q93" s="25"/>
      <c r="R93" s="25"/>
    </row>
    <row r="94" spans="8:18" x14ac:dyDescent="0.25">
      <c r="H94" s="25"/>
      <c r="I94" s="25"/>
      <c r="J94" s="25"/>
      <c r="K94" s="25"/>
      <c r="Q94" s="25"/>
      <c r="R94" s="25"/>
    </row>
    <row r="95" spans="8:18" x14ac:dyDescent="0.25">
      <c r="H95" s="25"/>
      <c r="I95" s="25"/>
      <c r="J95" s="25"/>
      <c r="K95" s="25"/>
      <c r="Q95" s="25"/>
      <c r="R95" s="25"/>
    </row>
    <row r="96" spans="8:18" x14ac:dyDescent="0.25">
      <c r="H96" s="25"/>
      <c r="I96" s="25"/>
      <c r="J96" s="25"/>
      <c r="K96" s="25"/>
      <c r="Q96" s="25"/>
      <c r="R96" s="25"/>
    </row>
    <row r="97" spans="8:18" x14ac:dyDescent="0.25">
      <c r="H97" s="25"/>
      <c r="I97" s="25"/>
      <c r="J97" s="25"/>
      <c r="K97" s="25"/>
      <c r="Q97" s="25"/>
      <c r="R97" s="25"/>
    </row>
    <row r="98" spans="8:18" x14ac:dyDescent="0.25">
      <c r="H98" s="25"/>
      <c r="I98" s="25"/>
      <c r="J98" s="25"/>
      <c r="K98" s="25"/>
      <c r="Q98" s="25"/>
      <c r="R98" s="25"/>
    </row>
    <row r="99" spans="8:18" x14ac:dyDescent="0.25">
      <c r="H99" s="25"/>
      <c r="I99" s="25"/>
      <c r="J99" s="25"/>
      <c r="K99" s="25"/>
      <c r="Q99" s="25"/>
      <c r="R99" s="25"/>
    </row>
    <row r="100" spans="8:18" x14ac:dyDescent="0.25">
      <c r="H100" s="25"/>
      <c r="I100" s="25"/>
      <c r="J100" s="25"/>
      <c r="K100" s="25"/>
      <c r="Q100" s="25"/>
      <c r="R100" s="25"/>
    </row>
    <row r="101" spans="8:18" x14ac:dyDescent="0.25">
      <c r="H101" s="25"/>
      <c r="I101" s="25"/>
      <c r="J101" s="25"/>
      <c r="K101" s="25"/>
      <c r="Q101" s="25"/>
      <c r="R101" s="25"/>
    </row>
    <row r="102" spans="8:18" x14ac:dyDescent="0.25">
      <c r="H102" s="25"/>
      <c r="I102" s="25"/>
      <c r="J102" s="25"/>
      <c r="K102" s="25"/>
      <c r="Q102" s="25"/>
      <c r="R102" s="25"/>
    </row>
    <row r="103" spans="8:18" x14ac:dyDescent="0.25">
      <c r="H103" s="25"/>
      <c r="I103" s="25"/>
      <c r="J103" s="25"/>
      <c r="K103" s="25"/>
      <c r="Q103" s="25"/>
      <c r="R103" s="25"/>
    </row>
    <row r="104" spans="8:18" x14ac:dyDescent="0.25">
      <c r="H104" s="25"/>
      <c r="I104" s="25"/>
      <c r="J104" s="25"/>
      <c r="K104" s="25"/>
      <c r="Q104" s="25"/>
      <c r="R104" s="25"/>
    </row>
    <row r="105" spans="8:18" x14ac:dyDescent="0.25">
      <c r="H105" s="25"/>
      <c r="I105" s="25"/>
      <c r="J105" s="25"/>
      <c r="K105" s="25"/>
      <c r="Q105" s="25"/>
      <c r="R105" s="25"/>
    </row>
    <row r="106" spans="8:18" x14ac:dyDescent="0.25">
      <c r="H106" s="25"/>
      <c r="I106" s="25"/>
      <c r="J106" s="25"/>
      <c r="K106" s="25"/>
      <c r="Q106" s="25"/>
      <c r="R106" s="25"/>
    </row>
    <row r="107" spans="8:18" x14ac:dyDescent="0.25">
      <c r="H107" s="25"/>
      <c r="I107" s="25"/>
      <c r="J107" s="25"/>
      <c r="K107" s="25"/>
      <c r="Q107" s="25"/>
      <c r="R107" s="25"/>
    </row>
    <row r="108" spans="8:18" x14ac:dyDescent="0.25">
      <c r="H108" s="25"/>
      <c r="I108" s="25"/>
      <c r="J108" s="25"/>
      <c r="K108" s="25"/>
    </row>
    <row r="109" spans="8:18" x14ac:dyDescent="0.25">
      <c r="H109" s="25"/>
      <c r="I109" s="25"/>
      <c r="J109" s="25"/>
      <c r="K109" s="25"/>
    </row>
    <row r="110" spans="8:18" x14ac:dyDescent="0.25">
      <c r="H110" s="25"/>
      <c r="I110" s="25"/>
      <c r="J110" s="25"/>
      <c r="K110" s="25"/>
    </row>
    <row r="111" spans="8:18" x14ac:dyDescent="0.25">
      <c r="H111" s="25"/>
      <c r="I111" s="25"/>
      <c r="J111" s="25"/>
      <c r="K111" s="25"/>
    </row>
    <row r="112" spans="8:18" x14ac:dyDescent="0.25">
      <c r="H112" s="25"/>
      <c r="I112" s="25"/>
      <c r="J112" s="25"/>
      <c r="K112" s="25"/>
    </row>
    <row r="113" spans="8:11" x14ac:dyDescent="0.25">
      <c r="H113" s="25"/>
      <c r="I113" s="25"/>
      <c r="J113" s="25"/>
      <c r="K113" s="25"/>
    </row>
    <row r="114" spans="8:11" x14ac:dyDescent="0.25">
      <c r="H114" s="25"/>
      <c r="I114" s="25"/>
      <c r="J114" s="25"/>
      <c r="K114" s="25"/>
    </row>
    <row r="115" spans="8:11" x14ac:dyDescent="0.25">
      <c r="H115" s="25"/>
      <c r="I115" s="25"/>
      <c r="J115" s="25"/>
      <c r="K115" s="25"/>
    </row>
  </sheetData>
  <mergeCells count="8">
    <mergeCell ref="V9:Z9"/>
    <mergeCell ref="O18:P18"/>
    <mergeCell ref="AB9:AF9"/>
    <mergeCell ref="F18:G18"/>
    <mergeCell ref="I18:J18"/>
    <mergeCell ref="J9:N9"/>
    <mergeCell ref="P9:T9"/>
    <mergeCell ref="L18:M1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Ej 1</vt:lpstr>
      <vt:lpstr>Ej 2</vt:lpstr>
      <vt:lpstr>Ej 3</vt:lpstr>
      <vt:lpstr>graf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Maria Virginia</dc:creator>
  <cp:lastModifiedBy>Romina Cecilia Cicero</cp:lastModifiedBy>
  <dcterms:created xsi:type="dcterms:W3CDTF">2020-11-18T17:27:53Z</dcterms:created>
  <dcterms:modified xsi:type="dcterms:W3CDTF">2020-11-27T14:27:01Z</dcterms:modified>
</cp:coreProperties>
</file>